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iselevama\Desktop\ОТЧЕТ 1 ПОЛУГОДИЕ 2022\"/>
    </mc:Choice>
  </mc:AlternateContent>
  <bookViews>
    <workbookView xWindow="0" yWindow="0" windowWidth="28800" windowHeight="12435" tabRatio="500"/>
  </bookViews>
  <sheets>
    <sheet name="Новый_1" sheetId="1" r:id="rId1"/>
  </sheets>
  <externalReferences>
    <externalReference r:id="rId2"/>
  </externalReferences>
  <calcPr calcId="152511" iterate="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X10" i="1" l="1"/>
  <c r="W10" i="1"/>
  <c r="U10" i="1"/>
  <c r="V10" i="1"/>
  <c r="X105" i="1"/>
  <c r="V105" i="1"/>
  <c r="U105" i="1"/>
  <c r="W105" i="1" s="1"/>
  <c r="U95" i="1"/>
  <c r="U96" i="1"/>
  <c r="W96" i="1" s="1"/>
  <c r="U97" i="1"/>
  <c r="U98" i="1"/>
  <c r="U90" i="1"/>
  <c r="U91" i="1"/>
  <c r="W91" i="1" s="1"/>
  <c r="U92" i="1"/>
  <c r="W92" i="1" s="1"/>
  <c r="U93" i="1"/>
  <c r="W93" i="1" s="1"/>
  <c r="U85" i="1"/>
  <c r="U86" i="1"/>
  <c r="W86" i="1" s="1"/>
  <c r="U87" i="1"/>
  <c r="W87" i="1" s="1"/>
  <c r="U88" i="1"/>
  <c r="W88" i="1" s="1"/>
  <c r="U68" i="1"/>
  <c r="W68" i="1" s="1"/>
  <c r="U69" i="1"/>
  <c r="W69" i="1" s="1"/>
  <c r="U70" i="1"/>
  <c r="U73" i="1"/>
  <c r="V73" i="1"/>
  <c r="W73" i="1"/>
  <c r="V77" i="1"/>
  <c r="U77" i="1"/>
  <c r="V78" i="1"/>
  <c r="U78" i="1"/>
  <c r="V42" i="1"/>
  <c r="V43" i="1"/>
  <c r="V44" i="1"/>
  <c r="V45" i="1"/>
  <c r="U42" i="1"/>
  <c r="W42" i="1" s="1"/>
  <c r="U43" i="1"/>
  <c r="W43" i="1" s="1"/>
  <c r="U44" i="1"/>
  <c r="W44" i="1" s="1"/>
  <c r="U45" i="1"/>
  <c r="W45" i="1" s="1"/>
  <c r="X16" i="1"/>
  <c r="X17" i="1"/>
  <c r="X18" i="1"/>
  <c r="X19" i="1"/>
  <c r="X22" i="1"/>
  <c r="X23" i="1"/>
  <c r="X24" i="1"/>
  <c r="X25" i="1"/>
  <c r="X47" i="1"/>
  <c r="X48" i="1"/>
  <c r="X49" i="1"/>
  <c r="X50" i="1"/>
  <c r="X51" i="1"/>
  <c r="X52" i="1"/>
  <c r="X53" i="1"/>
  <c r="X58" i="1"/>
  <c r="X68" i="1"/>
  <c r="X69" i="1"/>
  <c r="X75" i="1"/>
  <c r="X76" i="1"/>
  <c r="X77" i="1"/>
  <c r="X78" i="1"/>
  <c r="X79" i="1"/>
  <c r="X80" i="1"/>
  <c r="X81" i="1"/>
  <c r="X82" i="1"/>
  <c r="X83" i="1"/>
  <c r="X84" i="1"/>
  <c r="X100" i="1"/>
  <c r="X101" i="1"/>
  <c r="X102" i="1"/>
  <c r="X103" i="1"/>
  <c r="X104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70" i="1"/>
  <c r="W71" i="1"/>
  <c r="W72" i="1"/>
  <c r="W74" i="1"/>
  <c r="W75" i="1"/>
  <c r="W76" i="1"/>
  <c r="W77" i="1"/>
  <c r="W78" i="1"/>
  <c r="W79" i="1"/>
  <c r="W80" i="1"/>
  <c r="W81" i="1"/>
  <c r="W82" i="1"/>
  <c r="W83" i="1"/>
  <c r="W84" i="1"/>
  <c r="W85" i="1"/>
  <c r="W89" i="1"/>
  <c r="W90" i="1"/>
  <c r="W94" i="1"/>
  <c r="W95" i="1"/>
  <c r="W97" i="1"/>
  <c r="W98" i="1"/>
  <c r="W99" i="1"/>
  <c r="W100" i="1"/>
  <c r="W101" i="1"/>
  <c r="W102" i="1"/>
  <c r="W103" i="1"/>
  <c r="W104" i="1"/>
  <c r="X11" i="1"/>
  <c r="W11" i="1"/>
  <c r="V11" i="1"/>
  <c r="U11" i="1"/>
  <c r="V12" i="1"/>
  <c r="V13" i="1"/>
  <c r="U12" i="1"/>
  <c r="U13" i="1"/>
  <c r="V14" i="1"/>
  <c r="U14" i="1"/>
  <c r="V16" i="1"/>
  <c r="U16" i="1"/>
  <c r="V17" i="1"/>
  <c r="U17" i="1"/>
  <c r="V18" i="1"/>
  <c r="U18" i="1"/>
  <c r="V32" i="1" l="1"/>
  <c r="U32" i="1"/>
  <c r="U34" i="1"/>
  <c r="U31" i="1" s="1"/>
  <c r="U30" i="1" s="1"/>
  <c r="V37" i="1"/>
  <c r="U37" i="1"/>
  <c r="V39" i="1"/>
  <c r="U39" i="1"/>
  <c r="V40" i="1"/>
  <c r="U40" i="1"/>
  <c r="Q71" i="1" l="1"/>
  <c r="Q74" i="1"/>
  <c r="Q67" i="1" l="1"/>
  <c r="Q64" i="1" l="1"/>
  <c r="Q38" i="1" l="1"/>
  <c r="Q94" i="1" l="1"/>
  <c r="Q15" i="1" l="1"/>
  <c r="Q34" i="1" l="1"/>
  <c r="R69" i="1"/>
  <c r="Q20" i="1" l="1"/>
  <c r="Q73" i="1" l="1"/>
  <c r="Q70" i="1" s="1"/>
  <c r="Q57" i="1" l="1"/>
  <c r="Q56" i="1" s="1"/>
  <c r="Q55" i="1" s="1"/>
  <c r="Q54" i="1" s="1"/>
  <c r="Q88" i="1" l="1"/>
  <c r="Q87" i="1" s="1"/>
  <c r="Q86" i="1" s="1"/>
  <c r="Q85" i="1" s="1"/>
  <c r="Q103" i="1" l="1"/>
  <c r="Q102" i="1" s="1"/>
  <c r="Q101" i="1" s="1"/>
  <c r="Q100" i="1" s="1"/>
  <c r="Q98" i="1"/>
  <c r="Q97" i="1" s="1"/>
  <c r="Q96" i="1" s="1"/>
  <c r="Q95" i="1" s="1"/>
  <c r="Q93" i="1"/>
  <c r="Q92" i="1" s="1"/>
  <c r="Q91" i="1" s="1"/>
  <c r="Q90" i="1" s="1"/>
  <c r="Q83" i="1"/>
  <c r="Q82" i="1" s="1"/>
  <c r="Q81" i="1" s="1"/>
  <c r="Q80" i="1" s="1"/>
  <c r="R78" i="1"/>
  <c r="R77" i="1" s="1"/>
  <c r="Q75" i="1"/>
  <c r="R66" i="1"/>
  <c r="R65" i="1" s="1"/>
  <c r="Q66" i="1"/>
  <c r="Q65" i="1" s="1"/>
  <c r="R63" i="1"/>
  <c r="R62" i="1" s="1"/>
  <c r="Q63" i="1"/>
  <c r="Q62" i="1" s="1"/>
  <c r="Q53" i="1"/>
  <c r="Q52" i="1" s="1"/>
  <c r="Q50" i="1"/>
  <c r="Q49" i="1" s="1"/>
  <c r="Q45" i="1"/>
  <c r="Q44" i="1" s="1"/>
  <c r="Q43" i="1" s="1"/>
  <c r="Q42" i="1" s="1"/>
  <c r="Q40" i="1"/>
  <c r="Q39" i="1" s="1"/>
  <c r="Q37" i="1"/>
  <c r="Q32" i="1"/>
  <c r="R31" i="1"/>
  <c r="R30" i="1" s="1"/>
  <c r="Q28" i="1"/>
  <c r="Q27" i="1" s="1"/>
  <c r="Q26" i="1" s="1"/>
  <c r="Q24" i="1"/>
  <c r="Q23" i="1" s="1"/>
  <c r="Q22" i="1" s="1"/>
  <c r="R18" i="1"/>
  <c r="R17" i="1" s="1"/>
  <c r="R16" i="1" s="1"/>
  <c r="Q18" i="1"/>
  <c r="Q17" i="1" s="1"/>
  <c r="Q16" i="1" s="1"/>
  <c r="R14" i="1"/>
  <c r="R13" i="1" s="1"/>
  <c r="R12" i="1" s="1"/>
  <c r="Q14" i="1"/>
  <c r="Q13" i="1" s="1"/>
  <c r="Q12" i="1" s="1"/>
  <c r="Q31" i="1" l="1"/>
  <c r="Q30" i="1" s="1"/>
  <c r="Q11" i="1" s="1"/>
  <c r="R60" i="1"/>
  <c r="Q61" i="1"/>
  <c r="Q60" i="1" s="1"/>
  <c r="R68" i="1"/>
  <c r="R11" i="1"/>
  <c r="Q48" i="1"/>
  <c r="Q47" i="1" s="1"/>
  <c r="R105" i="1" l="1"/>
  <c r="R10" i="1"/>
  <c r="Q78" i="1"/>
  <c r="Q77" i="1" s="1"/>
  <c r="Q69" i="1" s="1"/>
  <c r="Q68" i="1" l="1"/>
  <c r="Q105" i="1" l="1"/>
  <c r="Q10" i="1"/>
</calcChain>
</file>

<file path=xl/sharedStrings.xml><?xml version="1.0" encoding="utf-8"?>
<sst xmlns="http://schemas.openxmlformats.org/spreadsheetml/2006/main" count="215" uniqueCount="70">
  <si>
    <t>тыс. рублей</t>
  </si>
  <si>
    <t>Наименование главного распорядителя средств бюджета внутригородского района, разделов, подразделов, целевых статей и видов расходов</t>
  </si>
  <si>
    <t>Код главно-го распо-ряди-теля средств бюдже-та</t>
  </si>
  <si>
    <t>Коды классификации расходов бюджета</t>
  </si>
  <si>
    <t>раз-дел</t>
  </si>
  <si>
    <t>под-раздел</t>
  </si>
  <si>
    <t>целевая статья</t>
  </si>
  <si>
    <t>вид расхо-дов</t>
  </si>
  <si>
    <t>Всего</t>
  </si>
  <si>
    <t>в том числе средства вышестоя- щих бюджетов</t>
  </si>
  <si>
    <t>Ведомство</t>
  </si>
  <si>
    <t>КВР</t>
  </si>
  <si>
    <t>Администрация Куйбышевского внутригородского района городского округа Самара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</si>
  <si>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</si>
  <si>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</si>
  <si>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9900000000</t>
  </si>
  <si>
    <t xml:space="preserve">Непрограммные направления деятельности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</si>
  <si>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</si>
  <si>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</si>
  <si>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</si>
  <si>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бюджетные ассигнования</t>
  </si>
  <si>
    <t>Уплата налогов, сборов и иных платежей</t>
  </si>
  <si>
    <t>Обеспечение проведения выборов и референдумов</t>
  </si>
  <si>
    <t>Специальные расходы</t>
  </si>
  <si>
    <t>Резервные фонды</t>
  </si>
  <si>
    <t>Резервные средства</t>
  </si>
  <si>
    <t>Другие общегосударственные вопросы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</si>
  <si>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</si>
  <si>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</si>
  <si>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</si>
  <si>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</si>
  <si>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Д200000000</t>
  </si>
  <si>
    <t>НАЦИОНАЛЬНАЯ ОБОРОНА</t>
  </si>
  <si>
    <t>Мобилизационная подготовка экономики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</si>
  <si>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</si>
  <si>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</si>
  <si>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Д100000000</t>
  </si>
  <si>
    <t>Муниципальная программа Куйбышевского внутригородского района городского округа Самара "Профилактика терроризма и экстремизма, минимизация последствий проявлений терроризма и экстремизма в границах Куйбышевского внутригородского района городского округа Самара Самарской области" на 2018 - 2020 годы</t>
  </si>
  <si>
    <t>НАЦИОНАЛЬНАЯ ЭКОНОМИКА</t>
  </si>
  <si>
    <t>Дорожное хозяйство (дорожные фонды)</t>
  </si>
  <si>
    <t>Д400000000</t>
  </si>
  <si>
    <t>ЖИЛИЩНО-КОММУНАЛЬНОЕ ХОЗЯЙСТВО</t>
  </si>
  <si>
    <t>Благоустройство</t>
  </si>
  <si>
    <t>Субсидии юридиченским лицам (кроме некоммерческих организаций), индивидуальным предпринимателям, физическим лицам-производителям товаров, работ, услуг</t>
  </si>
  <si>
    <t>Д300000000</t>
  </si>
  <si>
    <t>Муниципальная программа Куйбышевского внутригородского района городского округа Самара "Комфортная городская среда" на 2018 - 2024 годы</t>
  </si>
  <si>
    <t>ОБРАЗОВАНИЕ</t>
  </si>
  <si>
    <t>Молодежная политика</t>
  </si>
  <si>
    <t>КУЛЬТУРА, КИНЕМАТОГРАФИЯ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</si>
  <si>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</si>
  <si>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</si>
  <si>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</si>
  <si>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</si>
  <si>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</si>
  <si>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ФИЗИЧЕСКАЯ КУЛЬТУРА И СПОРТ</t>
  </si>
  <si>
    <t>Физическая культура</t>
  </si>
  <si>
    <t>ИТОГО</t>
  </si>
  <si>
    <t>Профессиональная подготовка, переподготовка и повышение классификации</t>
  </si>
  <si>
    <t/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</si>
  <si>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</si>
  <si>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Куйбышевского внутригородского района городского округа Самара "Развитие муниципальной службы в Куйбышевском внутригородском районе городского округа Самара" на 2018 - 2024 годы</t>
  </si>
  <si>
    <t>Муниципальная программа Куйбышевского внутригородского района городского округа Самара "Ремонт дворовых территорий многоквартирных домов, проездов к дворовым территориям многоквартирных домов (внутриквартальных проездов), расположенных в границах Куйбышевского внутригородского района городского округа Самара" на 2018 - 2024 годы</t>
  </si>
  <si>
    <t xml:space="preserve">Приложение 3 </t>
  </si>
  <si>
    <t xml:space="preserve"> к Решению Совета депутатов Куйбышевского внутригородского</t>
  </si>
  <si>
    <t>района городского округа Самара</t>
  </si>
  <si>
    <t>Утверждено на  2022 год с учетом изменений</t>
  </si>
  <si>
    <t>Процент исполнения</t>
  </si>
  <si>
    <t>Ведомственная структура расходов бюджета Куйбышевского внутригородского района городского округа Самара Самарской области за 1 полугодие 2022 года</t>
  </si>
  <si>
    <t xml:space="preserve">Исполнено за 1 полугодие 2022 года  </t>
  </si>
  <si>
    <t>от "___" _______________ 2022 г. № 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</si>
</sst>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00"/>
    <numFmt numFmtId="165" formatCode="00"/>
    <numFmt numFmtId="166" formatCode="0000000000"/>
    <numFmt numFmtId="167" formatCode="#,##0.0;\-#,##0.0"/>
    <numFmt numFmtId="168" formatCode="#,##0.0;[Red]\-#,##0.0"/>
    <numFmt numFmtId="169" formatCode="#,##0.0"/>
    <numFmt numFmtId="170" formatCode="#,##0.0_ ;\-#,##0.0\ "/>
  </numFmts>
  <fonts count="17" x14ac:knownFonts="1">
    <font>
      <sz val="11"/>
      <color rgb="FF000000"/>
      <name val="Times New Roman"/>
      <family val="2"/>
      <charset val="204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sz val="13.5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98">
    <xf numFmtId="0" fontId="0" fillId="0" borderId="0" xfId="0"/>
    <xf numFmtId="0" fontId="2" fillId="2" borderId="0" xfId="1" applyFont="1" applyFill="1" applyProtection="1">
      <protection hidden="1"/>
    </xf>
    <xf numFmtId="0" fontId="3" fillId="2" borderId="0" xfId="1" applyFont="1" applyFill="1" applyAlignment="1" applyProtection="1">
      <protection hidden="1"/>
    </xf>
    <xf numFmtId="0" fontId="4" fillId="2" borderId="0" xfId="1" applyFont="1" applyFill="1" applyAlignment="1" applyProtection="1">
      <protection hidden="1"/>
    </xf>
    <xf numFmtId="0" fontId="2" fillId="2" borderId="0" xfId="1" applyFont="1" applyFill="1"/>
    <xf numFmtId="0" fontId="0" fillId="2" borderId="0" xfId="0" applyFill="1"/>
    <xf numFmtId="0" fontId="4" fillId="2" borderId="0" xfId="1" applyFont="1" applyFill="1" applyProtection="1">
      <protection hidden="1"/>
    </xf>
    <xf numFmtId="0" fontId="4" fillId="2" borderId="0" xfId="1" applyFont="1" applyFill="1" applyAlignment="1" applyProtection="1">
      <alignment horizontal="right"/>
      <protection hidden="1"/>
    </xf>
    <xf numFmtId="0" fontId="4" fillId="2" borderId="0" xfId="1" applyFont="1" applyFill="1" applyAlignment="1" applyProtection="1">
      <alignment horizontal="center" vertical="center" wrapText="1"/>
      <protection hidden="1"/>
    </xf>
    <xf numFmtId="0" fontId="4" fillId="2" borderId="3" xfId="1" applyFont="1" applyFill="1" applyBorder="1" applyAlignment="1" applyProtection="1">
      <alignment horizontal="center" vertical="center" wrapText="1"/>
      <protection hidden="1"/>
    </xf>
    <xf numFmtId="0" fontId="4" fillId="2" borderId="4" xfId="1" applyFont="1" applyFill="1" applyBorder="1" applyAlignment="1" applyProtection="1">
      <alignment horizontal="center" vertical="center" wrapText="1"/>
      <protection hidden="1"/>
    </xf>
    <xf numFmtId="0" fontId="2" fillId="2" borderId="5" xfId="1" applyFont="1" applyFill="1" applyBorder="1" applyAlignment="1" applyProtection="1">
      <alignment horizontal="center" vertical="center" wrapText="1"/>
      <protection hidden="1"/>
    </xf>
    <xf numFmtId="0" fontId="2" fillId="2" borderId="6" xfId="1" applyFont="1" applyFill="1" applyBorder="1" applyAlignment="1" applyProtection="1">
      <alignment horizontal="center" vertical="center" wrapText="1"/>
      <protection hidden="1"/>
    </xf>
    <xf numFmtId="0" fontId="2" fillId="2" borderId="7" xfId="1" applyFont="1" applyFill="1" applyBorder="1" applyAlignment="1" applyProtection="1">
      <alignment horizontal="center" vertical="center" wrapText="1"/>
      <protection hidden="1"/>
    </xf>
    <xf numFmtId="0" fontId="2" fillId="2" borderId="4" xfId="1" applyFont="1" applyFill="1" applyBorder="1" applyAlignment="1" applyProtection="1">
      <alignment horizontal="center" vertical="center" wrapText="1"/>
      <protection hidden="1"/>
    </xf>
    <xf numFmtId="0" fontId="2" fillId="2" borderId="4" xfId="1" applyFont="1" applyFill="1" applyBorder="1" applyAlignment="1" applyProtection="1">
      <alignment horizontal="center" vertical="center"/>
      <protection hidden="1"/>
    </xf>
    <xf numFmtId="0" fontId="2" fillId="2" borderId="8" xfId="1" applyFont="1" applyFill="1" applyBorder="1" applyAlignment="1" applyProtection="1">
      <alignment horizontal="center" vertical="center" wrapText="1"/>
      <protection hidden="1"/>
    </xf>
    <xf numFmtId="0" fontId="2" fillId="2" borderId="9" xfId="1" applyFont="1" applyFill="1" applyBorder="1" applyAlignment="1" applyProtection="1">
      <alignment horizontal="center" vertical="center" wrapText="1"/>
      <protection hidden="1"/>
    </xf>
    <xf numFmtId="0" fontId="2" fillId="2" borderId="1" xfId="1" applyFont="1" applyFill="1" applyBorder="1" applyAlignment="1" applyProtection="1">
      <alignment horizontal="center" vertical="center" wrapText="1"/>
      <protection hidden="1"/>
    </xf>
    <xf numFmtId="0" fontId="3" fillId="2" borderId="0" xfId="1" applyFont="1" applyFill="1" applyAlignment="1" applyProtection="1">
      <alignment horizontal="center" vertical="center" wrapText="1"/>
      <protection hidden="1"/>
    </xf>
    <xf numFmtId="0" fontId="2" fillId="2" borderId="10" xfId="1" applyFont="1" applyFill="1" applyBorder="1" applyProtection="1">
      <protection hidden="1"/>
    </xf>
    <xf numFmtId="0" fontId="4" fillId="2" borderId="8" xfId="1" applyFont="1" applyFill="1" applyBorder="1" applyAlignment="1" applyProtection="1">
      <protection hidden="1"/>
    </xf>
    <xf numFmtId="0" fontId="4" fillId="2" borderId="2" xfId="1" applyFont="1" applyFill="1" applyBorder="1" applyAlignment="1" applyProtection="1">
      <protection hidden="1"/>
    </xf>
    <xf numFmtId="0" fontId="4" fillId="2" borderId="1" xfId="1" applyFont="1" applyFill="1" applyBorder="1" applyAlignment="1" applyProtection="1">
      <protection hidden="1"/>
    </xf>
    <xf numFmtId="164" fontId="3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2" xfId="1" applyFont="1" applyFill="1" applyBorder="1" applyAlignment="1" applyProtection="1">
      <alignment horizontal="center" vertical="center" wrapText="1"/>
      <protection hidden="1"/>
    </xf>
    <xf numFmtId="164" fontId="3" fillId="2" borderId="1" xfId="1" applyNumberFormat="1" applyFont="1" applyFill="1" applyBorder="1" applyAlignment="1" applyProtection="1">
      <alignment horizontal="center" vertical="center" wrapText="1"/>
      <protection hidden="1"/>
    </xf>
    <xf numFmtId="164" fontId="3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1" applyFont="1" applyFill="1" applyProtection="1">
      <protection hidden="1"/>
    </xf>
    <xf numFmtId="0" fontId="6" fillId="0" borderId="0" xfId="1" applyFont="1" applyFill="1" applyProtection="1">
      <protection hidden="1"/>
    </xf>
    <xf numFmtId="0" fontId="7" fillId="0" borderId="0" xfId="1" applyFont="1" applyFill="1"/>
    <xf numFmtId="0" fontId="9" fillId="0" borderId="0" xfId="1" applyNumberFormat="1" applyFont="1" applyFill="1" applyAlignment="1" applyProtection="1">
      <alignment horizontal="centerContinuous" vertical="center" wrapText="1"/>
      <protection hidden="1"/>
    </xf>
    <xf numFmtId="0" fontId="8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8" fillId="2" borderId="4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7" fillId="2" borderId="4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1" xfId="1" applyFont="1" applyFill="1" applyBorder="1" applyAlignment="1" applyProtection="1">
      <alignment horizontal="center" vertical="center" wrapText="1"/>
      <protection hidden="1"/>
    </xf>
    <xf numFmtId="0" fontId="4" fillId="2" borderId="2" xfId="1" applyFont="1" applyFill="1" applyBorder="1" applyAlignment="1" applyProtection="1">
      <alignment horizontal="center" vertical="center" wrapText="1"/>
      <protection hidden="1"/>
    </xf>
    <xf numFmtId="0" fontId="8" fillId="0" borderId="2" xfId="1" applyNumberFormat="1" applyFont="1" applyFill="1" applyBorder="1" applyAlignment="1" applyProtection="1">
      <alignment horizontal="center" vertical="center" wrapText="1"/>
      <protection hidden="1"/>
    </xf>
    <xf numFmtId="164" fontId="5" fillId="2" borderId="1" xfId="1" applyNumberFormat="1" applyFont="1" applyFill="1" applyBorder="1" applyAlignment="1" applyProtection="1">
      <alignment horizontal="center" vertical="center" wrapText="1"/>
      <protection hidden="1"/>
    </xf>
    <xf numFmtId="164" fontId="3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2" borderId="2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NumberFormat="1" applyFont="1" applyFill="1" applyAlignment="1" applyProtection="1">
      <alignment horizontal="center" vertical="center" wrapText="1"/>
      <protection hidden="1"/>
    </xf>
    <xf numFmtId="0" fontId="11" fillId="0" borderId="0" xfId="1" applyNumberFormat="1" applyFont="1" applyFill="1" applyAlignment="1" applyProtection="1">
      <alignment horizontal="right"/>
      <protection hidden="1"/>
    </xf>
    <xf numFmtId="0" fontId="11" fillId="0" borderId="0" xfId="1" applyFont="1" applyFill="1" applyAlignment="1" applyProtection="1">
      <alignment horizontal="right"/>
      <protection hidden="1"/>
    </xf>
    <xf numFmtId="0" fontId="12" fillId="2" borderId="1" xfId="1" applyFont="1" applyFill="1" applyBorder="1" applyAlignment="1" applyProtection="1">
      <alignment vertical="center" wrapText="1"/>
      <protection hidden="1"/>
    </xf>
    <xf numFmtId="164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165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166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164" fontId="12" fillId="2" borderId="2" xfId="1" applyNumberFormat="1" applyFont="1" applyFill="1" applyBorder="1" applyAlignment="1" applyProtection="1">
      <alignment horizontal="center" vertical="center" wrapText="1"/>
      <protection hidden="1"/>
    </xf>
    <xf numFmtId="0" fontId="13" fillId="2" borderId="9" xfId="1" applyFont="1" applyFill="1" applyBorder="1" applyProtection="1">
      <protection hidden="1"/>
    </xf>
    <xf numFmtId="167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168" fontId="12" fillId="2" borderId="2" xfId="1" applyNumberFormat="1" applyFont="1" applyFill="1" applyBorder="1" applyAlignment="1" applyProtection="1">
      <alignment horizontal="center" vertical="center" wrapText="1"/>
      <protection hidden="1"/>
    </xf>
    <xf numFmtId="168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169" fontId="12" fillId="2" borderId="2" xfId="1" applyNumberFormat="1" applyFont="1" applyFill="1" applyBorder="1" applyAlignment="1" applyProtection="1">
      <alignment horizontal="center" vertical="center"/>
      <protection hidden="1"/>
    </xf>
    <xf numFmtId="169" fontId="12" fillId="2" borderId="2" xfId="1" applyNumberFormat="1" applyFont="1" applyFill="1" applyBorder="1" applyAlignment="1">
      <alignment horizontal="center" vertical="center"/>
    </xf>
    <xf numFmtId="0" fontId="13" fillId="2" borderId="1" xfId="1" applyFont="1" applyFill="1" applyBorder="1" applyAlignment="1" applyProtection="1">
      <alignment vertical="top" wrapText="1"/>
      <protection hidden="1"/>
    </xf>
    <xf numFmtId="164" fontId="13" fillId="2" borderId="1" xfId="1" applyNumberFormat="1" applyFont="1" applyFill="1" applyBorder="1" applyAlignment="1" applyProtection="1">
      <alignment horizontal="center" vertical="center" wrapText="1"/>
      <protection hidden="1"/>
    </xf>
    <xf numFmtId="165" fontId="13" fillId="2" borderId="1" xfId="1" applyNumberFormat="1" applyFont="1" applyFill="1" applyBorder="1" applyAlignment="1" applyProtection="1">
      <alignment horizontal="center" vertical="center" wrapText="1"/>
      <protection hidden="1"/>
    </xf>
    <xf numFmtId="166" fontId="13" fillId="2" borderId="1" xfId="1" applyNumberFormat="1" applyFont="1" applyFill="1" applyBorder="1" applyAlignment="1" applyProtection="1">
      <alignment horizontal="center" vertical="center" wrapText="1"/>
      <protection hidden="1"/>
    </xf>
    <xf numFmtId="164" fontId="13" fillId="2" borderId="2" xfId="1" applyNumberFormat="1" applyFont="1" applyFill="1" applyBorder="1" applyAlignment="1" applyProtection="1">
      <alignment horizontal="center" vertical="center" wrapText="1"/>
      <protection hidden="1"/>
    </xf>
    <xf numFmtId="167" fontId="13" fillId="2" borderId="1" xfId="1" applyNumberFormat="1" applyFont="1" applyFill="1" applyBorder="1" applyAlignment="1" applyProtection="1">
      <alignment horizontal="center" vertical="center" wrapText="1"/>
      <protection hidden="1"/>
    </xf>
    <xf numFmtId="168" fontId="13" fillId="2" borderId="2" xfId="1" applyNumberFormat="1" applyFont="1" applyFill="1" applyBorder="1" applyAlignment="1" applyProtection="1">
      <alignment horizontal="center" vertical="center" wrapText="1"/>
      <protection hidden="1"/>
    </xf>
    <xf numFmtId="168" fontId="13" fillId="2" borderId="1" xfId="1" applyNumberFormat="1" applyFont="1" applyFill="1" applyBorder="1" applyAlignment="1" applyProtection="1">
      <alignment horizontal="center" vertical="center" wrapText="1"/>
      <protection hidden="1"/>
    </xf>
    <xf numFmtId="169" fontId="13" fillId="2" borderId="2" xfId="1" applyNumberFormat="1" applyFont="1" applyFill="1" applyBorder="1" applyAlignment="1" applyProtection="1">
      <alignment horizontal="center" vertical="center"/>
      <protection hidden="1"/>
    </xf>
    <xf numFmtId="169" fontId="13" fillId="2" borderId="2" xfId="1" applyNumberFormat="1" applyFont="1" applyFill="1" applyBorder="1" applyAlignment="1">
      <alignment horizontal="center" vertical="center"/>
    </xf>
    <xf numFmtId="0" fontId="13" fillId="2" borderId="1" xfId="1" applyFont="1" applyFill="1" applyBorder="1" applyAlignment="1" applyProtection="1">
      <alignment vertical="center" wrapText="1"/>
      <protection hidden="1"/>
    </xf>
    <xf numFmtId="0" fontId="14" fillId="2" borderId="1" xfId="1" applyNumberFormat="1" applyFont="1" applyFill="1" applyBorder="1" applyAlignment="1" applyProtection="1">
      <alignment vertical="top" wrapText="1"/>
      <protection hidden="1"/>
    </xf>
    <xf numFmtId="168" fontId="13" fillId="2" borderId="2" xfId="1" applyNumberFormat="1" applyFont="1" applyFill="1" applyBorder="1" applyAlignment="1" applyProtection="1">
      <alignment horizontal="center" vertical="center" wrapText="1"/>
      <protection hidden="1"/>
    </xf>
    <xf numFmtId="168" fontId="13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5" fillId="2" borderId="1" xfId="1" applyNumberFormat="1" applyFont="1" applyFill="1" applyBorder="1" applyAlignment="1" applyProtection="1">
      <alignment vertical="center" wrapText="1"/>
      <protection hidden="1"/>
    </xf>
    <xf numFmtId="164" fontId="14" fillId="2" borderId="1" xfId="1" applyNumberFormat="1" applyFont="1" applyFill="1" applyBorder="1" applyAlignment="1" applyProtection="1">
      <alignment horizontal="center" vertical="center" wrapText="1"/>
      <protection hidden="1"/>
    </xf>
    <xf numFmtId="165" fontId="14" fillId="2" borderId="1" xfId="1" applyNumberFormat="1" applyFont="1" applyFill="1" applyBorder="1" applyAlignment="1" applyProtection="1">
      <alignment horizontal="center" vertical="center" wrapText="1"/>
      <protection hidden="1"/>
    </xf>
    <xf numFmtId="166" fontId="14" fillId="2" borderId="1" xfId="1" applyNumberFormat="1" applyFont="1" applyFill="1" applyBorder="1" applyAlignment="1" applyProtection="1">
      <alignment horizontal="center" vertical="center" wrapText="1"/>
      <protection hidden="1"/>
    </xf>
    <xf numFmtId="164" fontId="14" fillId="2" borderId="2" xfId="1" applyNumberFormat="1" applyFont="1" applyFill="1" applyBorder="1" applyAlignment="1" applyProtection="1">
      <alignment horizontal="center" vertical="center" wrapText="1"/>
      <protection hidden="1"/>
    </xf>
    <xf numFmtId="0" fontId="15" fillId="2" borderId="1" xfId="1" applyNumberFormat="1" applyFont="1" applyFill="1" applyBorder="1" applyAlignment="1" applyProtection="1">
      <alignment vertical="top" wrapText="1"/>
      <protection hidden="1"/>
    </xf>
    <xf numFmtId="169" fontId="13" fillId="2" borderId="2" xfId="0" applyNumberFormat="1" applyFont="1" applyFill="1" applyBorder="1" applyAlignment="1">
      <alignment horizontal="center" vertical="center"/>
    </xf>
    <xf numFmtId="0" fontId="14" fillId="2" borderId="1" xfId="1" applyNumberFormat="1" applyFont="1" applyFill="1" applyBorder="1" applyAlignment="1" applyProtection="1">
      <alignment vertical="center" wrapText="1"/>
      <protection hidden="1"/>
    </xf>
    <xf numFmtId="0" fontId="12" fillId="2" borderId="2" xfId="1" applyFont="1" applyFill="1" applyBorder="1" applyAlignment="1" applyProtection="1">
      <alignment horizontal="left" vertical="top" wrapText="1"/>
      <protection hidden="1"/>
    </xf>
    <xf numFmtId="0" fontId="13" fillId="2" borderId="2" xfId="1" applyFont="1" applyFill="1" applyBorder="1" applyAlignment="1" applyProtection="1">
      <protection hidden="1"/>
    </xf>
    <xf numFmtId="0" fontId="13" fillId="2" borderId="1" xfId="1" applyFont="1" applyFill="1" applyBorder="1" applyAlignment="1" applyProtection="1">
      <protection hidden="1"/>
    </xf>
    <xf numFmtId="0" fontId="13" fillId="2" borderId="1" xfId="1" applyFont="1" applyFill="1" applyBorder="1" applyAlignment="1" applyProtection="1">
      <alignment horizontal="center" vertical="center"/>
      <protection hidden="1"/>
    </xf>
    <xf numFmtId="0" fontId="13" fillId="2" borderId="0" xfId="1" applyFont="1" applyFill="1" applyProtection="1">
      <protection hidden="1"/>
    </xf>
    <xf numFmtId="170" fontId="12" fillId="2" borderId="2" xfId="1" applyNumberFormat="1" applyFont="1" applyFill="1" applyBorder="1" applyAlignment="1" applyProtection="1">
      <alignment horizontal="center" vertical="center" wrapText="1"/>
      <protection hidden="1"/>
    </xf>
    <xf numFmtId="167" fontId="12" fillId="2" borderId="2" xfId="1" applyNumberFormat="1" applyFont="1" applyFill="1" applyBorder="1" applyAlignment="1" applyProtection="1">
      <alignment horizontal="center" vertical="center" wrapText="1"/>
      <protection hidden="1"/>
    </xf>
    <xf numFmtId="169" fontId="12" fillId="2" borderId="0" xfId="1" applyNumberFormat="1" applyFont="1" applyFill="1" applyAlignment="1" applyProtection="1">
      <alignment horizontal="center"/>
      <protection hidden="1"/>
    </xf>
    <xf numFmtId="0" fontId="12" fillId="2" borderId="1" xfId="1" applyFont="1" applyFill="1" applyBorder="1" applyAlignment="1" applyProtection="1">
      <alignment vertical="top" wrapText="1"/>
      <protection hidden="1"/>
    </xf>
    <xf numFmtId="0" fontId="12" fillId="2" borderId="9" xfId="1" applyFont="1" applyFill="1" applyBorder="1" applyProtection="1">
      <protection hidden="1"/>
    </xf>
    <xf numFmtId="0" fontId="16" fillId="2" borderId="1" xfId="1" applyNumberFormat="1" applyFont="1" applyFill="1" applyBorder="1" applyAlignment="1" applyProtection="1">
      <alignment vertical="center" wrapText="1"/>
      <protection hidden="1"/>
    </xf>
    <xf numFmtId="164" fontId="10" fillId="2" borderId="1" xfId="1" applyNumberFormat="1" applyFont="1" applyFill="1" applyBorder="1" applyAlignment="1" applyProtection="1">
      <alignment horizontal="center" vertical="center" wrapText="1"/>
      <protection hidden="1"/>
    </xf>
    <xf numFmtId="165" fontId="10" fillId="2" borderId="1" xfId="1" applyNumberFormat="1" applyFont="1" applyFill="1" applyBorder="1" applyAlignment="1" applyProtection="1">
      <alignment horizontal="center" vertical="center" wrapText="1"/>
      <protection hidden="1"/>
    </xf>
    <xf numFmtId="166" fontId="10" fillId="2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2" borderId="2" xfId="1" applyNumberFormat="1" applyFont="1" applyFill="1" applyBorder="1" applyAlignment="1" applyProtection="1">
      <alignment horizontal="center" vertical="center" wrapText="1"/>
      <protection hidden="1"/>
    </xf>
    <xf numFmtId="168" fontId="12" fillId="2" borderId="2" xfId="1" applyNumberFormat="1" applyFont="1" applyFill="1" applyBorder="1" applyAlignment="1" applyProtection="1">
      <alignment horizontal="center" vertical="center" wrapText="1"/>
      <protection hidden="1"/>
    </xf>
    <xf numFmtId="168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2" borderId="1" xfId="1" applyNumberFormat="1" applyFont="1" applyFill="1" applyBorder="1" applyAlignment="1" applyProtection="1">
      <alignment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myarovani/Desktop/&#1055;&#1077;&#1091;&#1085;&#1086;&#1074;&#1072;%20&#1089;%20&#1088;&#1072;&#1073;&#1086;&#1095;&#1077;&#1075;&#1086;%20&#1089;&#1090;&#1086;&#1083;&#1072;/&#1048;&#1079;&#1084;&#1077;&#1085;&#1077;&#1085;&#1080;&#1077;%20&#1074;%20&#1073;&#1102;&#1076;&#1078;&#1077;&#1090;/2022/&#1103;&#1085;&#1074;&#1072;&#1088;&#1100;/&#1088;&#1077;&#1096;&#1077;&#1085;&#1080;&#1077;/+&#1055;&#1088;&#1080;&#1083;&#1086;&#1078;&#1077;&#1085;&#1080;&#1077;%208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вый_3"/>
    </sheetNames>
    <sheetDataSet>
      <sheetData sheetId="0" refreshError="1">
        <row r="18">
          <cell r="P18">
            <v>2805.7</v>
          </cell>
        </row>
        <row r="41">
          <cell r="P41">
            <v>21562.2</v>
          </cell>
        </row>
        <row r="65">
          <cell r="P65">
            <v>8385.7999999999993</v>
          </cell>
        </row>
        <row r="70">
          <cell r="P70">
            <v>27599.499999999996</v>
          </cell>
        </row>
        <row r="88">
          <cell r="P88">
            <v>10637.5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106"/>
  <sheetViews>
    <sheetView showGridLines="0" tabSelected="1" topLeftCell="J1" zoomScale="90" zoomScaleNormal="90" zoomScalePageLayoutView="91" workbookViewId="0">
      <selection activeCell="N110" sqref="N110"/>
    </sheetView>
  </sheetViews>
  <sheetFormatPr defaultRowHeight="15" x14ac:dyDescent="0.25"/>
  <cols>
    <col min="1" max="9" width="11.5703125" style="4" hidden="1" customWidth="1"/>
    <col min="10" max="10" width="64.28515625" style="4" customWidth="1"/>
    <col min="11" max="11" width="9.28515625" style="4" customWidth="1"/>
    <col min="12" max="12" width="7.140625" style="4" customWidth="1"/>
    <col min="13" max="13" width="8.42578125" style="4" customWidth="1"/>
    <col min="14" max="14" width="16.7109375" style="4" customWidth="1"/>
    <col min="15" max="15" width="10" style="4" customWidth="1"/>
    <col min="16" max="16" width="11.5703125" style="4" hidden="1" customWidth="1"/>
    <col min="17" max="17" width="15" style="4" customWidth="1"/>
    <col min="18" max="18" width="14.28515625" style="4" customWidth="1"/>
    <col min="19" max="20" width="11.5703125" style="4" hidden="1" customWidth="1"/>
    <col min="21" max="21" width="13.42578125" style="4" customWidth="1"/>
    <col min="22" max="22" width="14.42578125" style="4" customWidth="1"/>
    <col min="23" max="23" width="12.5703125" style="4" customWidth="1"/>
    <col min="24" max="24" width="14.42578125" style="4" customWidth="1"/>
    <col min="25" max="1025" width="9.140625" style="4" customWidth="1"/>
    <col min="1026" max="16384" width="9.140625" style="5"/>
  </cols>
  <sheetData>
    <row r="1" spans="1:24" s="30" customFormat="1" ht="17.25" x14ac:dyDescent="0.25">
      <c r="A1" s="28"/>
      <c r="B1" s="29"/>
      <c r="C1" s="29"/>
      <c r="D1" s="29"/>
      <c r="E1" s="29"/>
      <c r="F1" s="29"/>
      <c r="G1" s="29"/>
      <c r="H1" s="29"/>
      <c r="I1" s="29"/>
      <c r="J1" s="45" t="s">
        <v>62</v>
      </c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</row>
    <row r="2" spans="1:24" s="30" customFormat="1" ht="17.25" x14ac:dyDescent="0.25">
      <c r="A2" s="28"/>
      <c r="B2" s="29"/>
      <c r="C2" s="29"/>
      <c r="D2" s="29"/>
      <c r="E2" s="29"/>
      <c r="F2" s="29"/>
      <c r="G2" s="29"/>
      <c r="H2" s="29"/>
      <c r="I2" s="29"/>
      <c r="J2" s="45" t="s">
        <v>63</v>
      </c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</row>
    <row r="3" spans="1:24" s="30" customFormat="1" ht="17.25" x14ac:dyDescent="0.25">
      <c r="A3" s="28"/>
      <c r="B3" s="29"/>
      <c r="C3" s="29"/>
      <c r="D3" s="29"/>
      <c r="E3" s="29"/>
      <c r="F3" s="29"/>
      <c r="G3" s="29"/>
      <c r="H3" s="29"/>
      <c r="I3" s="29"/>
      <c r="J3" s="45" t="s">
        <v>64</v>
      </c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</row>
    <row r="4" spans="1:24" s="30" customFormat="1" ht="17.25" x14ac:dyDescent="0.25">
      <c r="A4" s="28"/>
      <c r="B4" s="29"/>
      <c r="C4" s="29"/>
      <c r="D4" s="29"/>
      <c r="E4" s="29"/>
      <c r="F4" s="29"/>
      <c r="G4" s="29"/>
      <c r="H4" s="29"/>
      <c r="I4" s="29"/>
      <c r="J4" s="46" t="s">
        <v>69</v>
      </c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</row>
    <row r="5" spans="1:24" s="30" customFormat="1" ht="60" customHeight="1" x14ac:dyDescent="0.2">
      <c r="A5" s="28"/>
      <c r="B5" s="31"/>
      <c r="C5" s="31"/>
      <c r="D5" s="31"/>
      <c r="E5" s="31"/>
      <c r="F5" s="31"/>
      <c r="G5" s="31"/>
      <c r="H5" s="31"/>
      <c r="I5" s="31"/>
      <c r="J5" s="44" t="s">
        <v>67</v>
      </c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</row>
    <row r="6" spans="1:24" ht="15.75" x14ac:dyDescent="0.25">
      <c r="A6" s="1"/>
      <c r="B6" s="6"/>
      <c r="C6" s="6"/>
      <c r="D6" s="6"/>
      <c r="E6" s="6"/>
      <c r="F6" s="6"/>
      <c r="G6" s="6"/>
      <c r="H6" s="6"/>
      <c r="I6" s="6"/>
      <c r="J6" s="6"/>
      <c r="K6" s="6"/>
      <c r="L6" s="3"/>
      <c r="M6" s="3"/>
      <c r="N6" s="3"/>
      <c r="O6" s="6"/>
      <c r="P6" s="6"/>
      <c r="Q6" s="6"/>
      <c r="S6" s="1"/>
      <c r="T6" s="1"/>
      <c r="U6" s="1"/>
      <c r="X6" s="7" t="s">
        <v>0</v>
      </c>
    </row>
    <row r="7" spans="1:24" ht="48.75" customHeight="1" x14ac:dyDescent="0.25">
      <c r="A7" s="1"/>
      <c r="B7" s="6"/>
      <c r="C7" s="6"/>
      <c r="D7" s="6"/>
      <c r="E7" s="6"/>
      <c r="F7" s="6"/>
      <c r="G7" s="6"/>
      <c r="H7" s="6"/>
      <c r="I7" s="38"/>
      <c r="J7" s="39" t="s">
        <v>1</v>
      </c>
      <c r="K7" s="39" t="s">
        <v>2</v>
      </c>
      <c r="L7" s="39" t="s">
        <v>3</v>
      </c>
      <c r="M7" s="39"/>
      <c r="N7" s="39"/>
      <c r="O7" s="39"/>
      <c r="P7" s="1"/>
      <c r="Q7" s="40" t="s">
        <v>65</v>
      </c>
      <c r="R7" s="40"/>
      <c r="S7" s="1"/>
      <c r="T7" s="1"/>
      <c r="U7" s="43" t="s">
        <v>68</v>
      </c>
      <c r="V7" s="43"/>
      <c r="W7" s="40" t="s">
        <v>66</v>
      </c>
      <c r="X7" s="40"/>
    </row>
    <row r="8" spans="1:24" ht="82.5" customHeight="1" x14ac:dyDescent="0.25">
      <c r="A8" s="1"/>
      <c r="B8" s="6"/>
      <c r="C8" s="6"/>
      <c r="D8" s="6"/>
      <c r="E8" s="6"/>
      <c r="F8" s="6"/>
      <c r="G8" s="6"/>
      <c r="H8" s="6"/>
      <c r="I8" s="38"/>
      <c r="J8" s="39"/>
      <c r="K8" s="39"/>
      <c r="L8" s="8" t="s">
        <v>4</v>
      </c>
      <c r="M8" s="9" t="s">
        <v>5</v>
      </c>
      <c r="N8" s="8" t="s">
        <v>6</v>
      </c>
      <c r="O8" s="9" t="s">
        <v>7</v>
      </c>
      <c r="P8" s="1"/>
      <c r="Q8" s="10" t="s">
        <v>8</v>
      </c>
      <c r="R8" s="10" t="s">
        <v>9</v>
      </c>
      <c r="S8" s="1"/>
      <c r="T8" s="1"/>
      <c r="U8" s="33" t="s">
        <v>8</v>
      </c>
      <c r="V8" s="33" t="s">
        <v>9</v>
      </c>
      <c r="W8" s="32" t="s">
        <v>8</v>
      </c>
      <c r="X8" s="34" t="s">
        <v>9</v>
      </c>
    </row>
    <row r="9" spans="1:24" ht="15.75" x14ac:dyDescent="0.25">
      <c r="A9" s="1"/>
      <c r="B9" s="11" t="s">
        <v>10</v>
      </c>
      <c r="C9" s="12"/>
      <c r="D9" s="13"/>
      <c r="E9" s="13"/>
      <c r="F9" s="13"/>
      <c r="G9" s="13"/>
      <c r="H9" s="11"/>
      <c r="I9" s="13" t="s">
        <v>11</v>
      </c>
      <c r="J9" s="14">
        <v>1</v>
      </c>
      <c r="K9" s="15">
        <v>2</v>
      </c>
      <c r="L9" s="16">
        <v>3</v>
      </c>
      <c r="M9" s="16">
        <v>4</v>
      </c>
      <c r="N9" s="17">
        <v>5</v>
      </c>
      <c r="O9" s="18">
        <v>6</v>
      </c>
      <c r="P9" s="1"/>
      <c r="Q9" s="25">
        <v>7</v>
      </c>
      <c r="R9" s="25">
        <v>8</v>
      </c>
      <c r="S9" s="19"/>
      <c r="T9" s="19"/>
      <c r="U9" s="35">
        <v>9</v>
      </c>
      <c r="V9" s="35">
        <v>10</v>
      </c>
      <c r="W9" s="36">
        <v>11</v>
      </c>
      <c r="X9" s="37">
        <v>12</v>
      </c>
    </row>
    <row r="10" spans="1:24" ht="37.5" customHeight="1" x14ac:dyDescent="0.3">
      <c r="A10" s="20"/>
      <c r="B10" s="41">
        <v>939</v>
      </c>
      <c r="C10" s="41"/>
      <c r="D10" s="41"/>
      <c r="E10" s="41"/>
      <c r="F10" s="41"/>
      <c r="G10" s="41"/>
      <c r="H10" s="41"/>
      <c r="I10" s="41"/>
      <c r="J10" s="47" t="s">
        <v>12</v>
      </c>
      <c r="K10" s="48">
        <v>939</v>
      </c>
      <c r="L10" s="49"/>
      <c r="M10" s="49"/>
      <c r="N10" s="50"/>
      <c r="O10" s="51"/>
      <c r="P10" s="52">
        <v>131359.70000000001</v>
      </c>
      <c r="Q10" s="53">
        <f>Q12+Q16+Q30+Q42+Q54+Q60+Q68+Q86+Q90+Q95+Q26</f>
        <v>193194.6</v>
      </c>
      <c r="R10" s="53">
        <f>R11+R42+R47+R60+R68+R80+R90+R95+R100</f>
        <v>7273.1</v>
      </c>
      <c r="S10" s="54"/>
      <c r="T10" s="55"/>
      <c r="U10" s="56">
        <f>U105</f>
        <v>77690.899999999994</v>
      </c>
      <c r="V10" s="57">
        <f>V11</f>
        <v>592.70000000000005</v>
      </c>
      <c r="W10" s="57">
        <f>U10*100/Q10</f>
        <v>40.213805147762926</v>
      </c>
      <c r="X10" s="57">
        <f>V10*100/R10</f>
        <v>8.1492073531231526</v>
      </c>
    </row>
    <row r="11" spans="1:24" ht="24.75" customHeight="1" x14ac:dyDescent="0.3">
      <c r="A11" s="20"/>
      <c r="B11" s="42">
        <v>100</v>
      </c>
      <c r="C11" s="42"/>
      <c r="D11" s="42"/>
      <c r="E11" s="42"/>
      <c r="F11" s="42"/>
      <c r="G11" s="42"/>
      <c r="H11" s="42"/>
      <c r="I11" s="42"/>
      <c r="J11" s="88" t="s">
        <v>13</v>
      </c>
      <c r="K11" s="48">
        <v>939</v>
      </c>
      <c r="L11" s="49">
        <v>1</v>
      </c>
      <c r="M11" s="49"/>
      <c r="N11" s="50"/>
      <c r="O11" s="51"/>
      <c r="P11" s="89">
        <v>87408.5</v>
      </c>
      <c r="Q11" s="53">
        <f>Q12+Q16+Q26+Q30</f>
        <v>99016.900000000009</v>
      </c>
      <c r="R11" s="53">
        <f>R16+R22+R26+R30+R12</f>
        <v>1189</v>
      </c>
      <c r="S11" s="54"/>
      <c r="T11" s="55"/>
      <c r="U11" s="56">
        <f>U12+U16+U26+U30</f>
        <v>48374.899999999994</v>
      </c>
      <c r="V11" s="57">
        <f>V16</f>
        <v>592.70000000000005</v>
      </c>
      <c r="W11" s="57">
        <f>U11*100/Q11</f>
        <v>48.855195426235305</v>
      </c>
      <c r="X11" s="57">
        <f>V11*100/R11</f>
        <v>49.848612279226245</v>
      </c>
    </row>
    <row r="12" spans="1:24" ht="56.25" x14ac:dyDescent="0.3">
      <c r="A12" s="20"/>
      <c r="B12" s="42">
        <v>104</v>
      </c>
      <c r="C12" s="42"/>
      <c r="D12" s="42"/>
      <c r="E12" s="42"/>
      <c r="F12" s="42"/>
      <c r="G12" s="42"/>
      <c r="H12" s="42"/>
      <c r="I12" s="42"/>
      <c r="J12" s="68" t="s">
        <v>14</v>
      </c>
      <c r="K12" s="59">
        <v>939</v>
      </c>
      <c r="L12" s="60">
        <v>1</v>
      </c>
      <c r="M12" s="60">
        <v>2</v>
      </c>
      <c r="N12" s="61"/>
      <c r="O12" s="62"/>
      <c r="P12" s="52">
        <v>58571.199999999997</v>
      </c>
      <c r="Q12" s="63">
        <f t="shared" ref="Q12:R14" si="0">Q13</f>
        <v>2843.6</v>
      </c>
      <c r="R12" s="63">
        <f t="shared" si="0"/>
        <v>0</v>
      </c>
      <c r="S12" s="64"/>
      <c r="T12" s="65"/>
      <c r="U12" s="66">
        <f t="shared" ref="U12:V14" si="1">U13</f>
        <v>1311</v>
      </c>
      <c r="V12" s="67">
        <f t="shared" si="1"/>
        <v>0</v>
      </c>
      <c r="W12" s="67">
        <f t="shared" ref="W12:W75" si="2">U12*100/Q12</f>
        <v>46.103530735687158</v>
      </c>
      <c r="X12" s="67">
        <v>0</v>
      </c>
    </row>
    <row r="13" spans="1:24" ht="20.25" customHeight="1" x14ac:dyDescent="0.3">
      <c r="A13" s="20"/>
      <c r="B13" s="42" t="s">
        <v>15</v>
      </c>
      <c r="C13" s="42"/>
      <c r="D13" s="42"/>
      <c r="E13" s="42"/>
      <c r="F13" s="42"/>
      <c r="G13" s="42"/>
      <c r="H13" s="42"/>
      <c r="I13" s="42"/>
      <c r="J13" s="58" t="s">
        <v>16</v>
      </c>
      <c r="K13" s="59">
        <v>939</v>
      </c>
      <c r="L13" s="60">
        <v>1</v>
      </c>
      <c r="M13" s="60">
        <v>2</v>
      </c>
      <c r="N13" s="61" t="s">
        <v>15</v>
      </c>
      <c r="O13" s="62"/>
      <c r="P13" s="52">
        <v>58571.199999999997</v>
      </c>
      <c r="Q13" s="63">
        <f t="shared" si="0"/>
        <v>2843.6</v>
      </c>
      <c r="R13" s="63">
        <f t="shared" si="0"/>
        <v>0</v>
      </c>
      <c r="S13" s="64"/>
      <c r="T13" s="65"/>
      <c r="U13" s="66">
        <f t="shared" si="1"/>
        <v>1311</v>
      </c>
      <c r="V13" s="67">
        <f t="shared" si="1"/>
        <v>0</v>
      </c>
      <c r="W13" s="67">
        <f t="shared" si="2"/>
        <v>46.103530735687158</v>
      </c>
      <c r="X13" s="67">
        <v>0</v>
      </c>
    </row>
    <row r="14" spans="1:24" ht="93.75" x14ac:dyDescent="0.3">
      <c r="A14" s="20"/>
      <c r="B14" s="42">
        <v>100</v>
      </c>
      <c r="C14" s="42"/>
      <c r="D14" s="42"/>
      <c r="E14" s="42"/>
      <c r="F14" s="42"/>
      <c r="G14" s="42"/>
      <c r="H14" s="42"/>
      <c r="I14" s="42"/>
      <c r="J14" s="68" t="s">
        <v>17</v>
      </c>
      <c r="K14" s="59">
        <v>939</v>
      </c>
      <c r="L14" s="60">
        <v>1</v>
      </c>
      <c r="M14" s="60">
        <v>2</v>
      </c>
      <c r="N14" s="61" t="s">
        <v>15</v>
      </c>
      <c r="O14" s="62">
        <v>100</v>
      </c>
      <c r="P14" s="52">
        <v>58061.2</v>
      </c>
      <c r="Q14" s="63">
        <f t="shared" si="0"/>
        <v>2843.6</v>
      </c>
      <c r="R14" s="63">
        <f t="shared" si="0"/>
        <v>0</v>
      </c>
      <c r="S14" s="64"/>
      <c r="T14" s="65"/>
      <c r="U14" s="66">
        <f t="shared" si="1"/>
        <v>1311</v>
      </c>
      <c r="V14" s="67">
        <f t="shared" si="1"/>
        <v>0</v>
      </c>
      <c r="W14" s="67">
        <f t="shared" si="2"/>
        <v>46.103530735687158</v>
      </c>
      <c r="X14" s="67">
        <v>0</v>
      </c>
    </row>
    <row r="15" spans="1:24" ht="37.5" x14ac:dyDescent="0.3">
      <c r="A15" s="20"/>
      <c r="B15" s="42">
        <v>120</v>
      </c>
      <c r="C15" s="42"/>
      <c r="D15" s="42"/>
      <c r="E15" s="42"/>
      <c r="F15" s="42"/>
      <c r="G15" s="42"/>
      <c r="H15" s="42"/>
      <c r="I15" s="42"/>
      <c r="J15" s="58" t="s">
        <v>18</v>
      </c>
      <c r="K15" s="59">
        <v>939</v>
      </c>
      <c r="L15" s="60">
        <v>1</v>
      </c>
      <c r="M15" s="60">
        <v>2</v>
      </c>
      <c r="N15" s="61" t="s">
        <v>15</v>
      </c>
      <c r="O15" s="62">
        <v>120</v>
      </c>
      <c r="P15" s="52">
        <v>58061.2</v>
      </c>
      <c r="Q15" s="63">
        <f>[1]Новый_3!$P$18+37.9</f>
        <v>2843.6</v>
      </c>
      <c r="R15" s="63">
        <v>0</v>
      </c>
      <c r="S15" s="64"/>
      <c r="T15" s="65"/>
      <c r="U15" s="66">
        <v>1311</v>
      </c>
      <c r="V15" s="67">
        <v>0</v>
      </c>
      <c r="W15" s="67">
        <f t="shared" si="2"/>
        <v>46.103530735687158</v>
      </c>
      <c r="X15" s="67">
        <v>0</v>
      </c>
    </row>
    <row r="16" spans="1:24" ht="75" x14ac:dyDescent="0.3">
      <c r="A16" s="20"/>
      <c r="B16" s="42">
        <v>104</v>
      </c>
      <c r="C16" s="42"/>
      <c r="D16" s="42"/>
      <c r="E16" s="42"/>
      <c r="F16" s="42"/>
      <c r="G16" s="42"/>
      <c r="H16" s="42"/>
      <c r="I16" s="42"/>
      <c r="J16" s="68" t="s">
        <v>19</v>
      </c>
      <c r="K16" s="59">
        <v>939</v>
      </c>
      <c r="L16" s="60">
        <v>1</v>
      </c>
      <c r="M16" s="60">
        <v>4</v>
      </c>
      <c r="N16" s="61"/>
      <c r="O16" s="62"/>
      <c r="P16" s="52">
        <v>58571.199999999997</v>
      </c>
      <c r="Q16" s="63">
        <f>Q17</f>
        <v>72372.100000000006</v>
      </c>
      <c r="R16" s="63">
        <f>R17</f>
        <v>1189</v>
      </c>
      <c r="S16" s="64"/>
      <c r="T16" s="65"/>
      <c r="U16" s="66">
        <f t="shared" ref="U16:V18" si="3">U17</f>
        <v>34246.699999999997</v>
      </c>
      <c r="V16" s="67">
        <f t="shared" si="3"/>
        <v>592.70000000000005</v>
      </c>
      <c r="W16" s="67">
        <f t="shared" si="2"/>
        <v>47.320307134931824</v>
      </c>
      <c r="X16" s="67">
        <f t="shared" ref="X16:X75" si="4">V16*100/R16</f>
        <v>49.848612279226245</v>
      </c>
    </row>
    <row r="17" spans="1:24" ht="21" customHeight="1" x14ac:dyDescent="0.3">
      <c r="A17" s="20"/>
      <c r="B17" s="42" t="s">
        <v>15</v>
      </c>
      <c r="C17" s="42"/>
      <c r="D17" s="42"/>
      <c r="E17" s="42"/>
      <c r="F17" s="42"/>
      <c r="G17" s="42"/>
      <c r="H17" s="42"/>
      <c r="I17" s="42"/>
      <c r="J17" s="58" t="s">
        <v>16</v>
      </c>
      <c r="K17" s="59">
        <v>939</v>
      </c>
      <c r="L17" s="60">
        <v>1</v>
      </c>
      <c r="M17" s="60">
        <v>4</v>
      </c>
      <c r="N17" s="61" t="s">
        <v>15</v>
      </c>
      <c r="O17" s="62"/>
      <c r="P17" s="52">
        <v>58571.199999999997</v>
      </c>
      <c r="Q17" s="63">
        <f>Q18+Q20</f>
        <v>72372.100000000006</v>
      </c>
      <c r="R17" s="63">
        <f>R18</f>
        <v>1189</v>
      </c>
      <c r="S17" s="64"/>
      <c r="T17" s="65"/>
      <c r="U17" s="66">
        <f t="shared" si="3"/>
        <v>34246.699999999997</v>
      </c>
      <c r="V17" s="67">
        <f t="shared" si="3"/>
        <v>592.70000000000005</v>
      </c>
      <c r="W17" s="67">
        <f t="shared" si="2"/>
        <v>47.320307134931824</v>
      </c>
      <c r="X17" s="67">
        <f t="shared" si="4"/>
        <v>49.848612279226245</v>
      </c>
    </row>
    <row r="18" spans="1:24" ht="93.75" x14ac:dyDescent="0.3">
      <c r="A18" s="20"/>
      <c r="B18" s="42">
        <v>100</v>
      </c>
      <c r="C18" s="42"/>
      <c r="D18" s="42"/>
      <c r="E18" s="42"/>
      <c r="F18" s="42"/>
      <c r="G18" s="42"/>
      <c r="H18" s="42"/>
      <c r="I18" s="42"/>
      <c r="J18" s="68" t="s">
        <v>17</v>
      </c>
      <c r="K18" s="59">
        <v>939</v>
      </c>
      <c r="L18" s="60">
        <v>1</v>
      </c>
      <c r="M18" s="60">
        <v>4</v>
      </c>
      <c r="N18" s="61" t="s">
        <v>15</v>
      </c>
      <c r="O18" s="62">
        <v>100</v>
      </c>
      <c r="P18" s="52">
        <v>58061.2</v>
      </c>
      <c r="Q18" s="63">
        <f>Q19</f>
        <v>71862.100000000006</v>
      </c>
      <c r="R18" s="63">
        <f>R19</f>
        <v>1189</v>
      </c>
      <c r="S18" s="64"/>
      <c r="T18" s="65"/>
      <c r="U18" s="66">
        <f t="shared" si="3"/>
        <v>34246.699999999997</v>
      </c>
      <c r="V18" s="67">
        <f t="shared" si="3"/>
        <v>592.70000000000005</v>
      </c>
      <c r="W18" s="67">
        <f t="shared" si="2"/>
        <v>47.6561358490776</v>
      </c>
      <c r="X18" s="67">
        <f t="shared" si="4"/>
        <v>49.848612279226245</v>
      </c>
    </row>
    <row r="19" spans="1:24" ht="37.5" x14ac:dyDescent="0.3">
      <c r="A19" s="20"/>
      <c r="B19" s="42">
        <v>120</v>
      </c>
      <c r="C19" s="42"/>
      <c r="D19" s="42"/>
      <c r="E19" s="42"/>
      <c r="F19" s="42"/>
      <c r="G19" s="42"/>
      <c r="H19" s="42"/>
      <c r="I19" s="42"/>
      <c r="J19" s="58" t="s">
        <v>18</v>
      </c>
      <c r="K19" s="59">
        <v>939</v>
      </c>
      <c r="L19" s="60">
        <v>1</v>
      </c>
      <c r="M19" s="60">
        <v>4</v>
      </c>
      <c r="N19" s="61" t="s">
        <v>15</v>
      </c>
      <c r="O19" s="62">
        <v>120</v>
      </c>
      <c r="P19" s="52">
        <v>58061.2</v>
      </c>
      <c r="Q19" s="63">
        <v>71862.100000000006</v>
      </c>
      <c r="R19" s="63">
        <v>1189</v>
      </c>
      <c r="S19" s="64"/>
      <c r="T19" s="65"/>
      <c r="U19" s="66">
        <v>34246.699999999997</v>
      </c>
      <c r="V19" s="67">
        <v>592.70000000000005</v>
      </c>
      <c r="W19" s="67">
        <f t="shared" si="2"/>
        <v>47.6561358490776</v>
      </c>
      <c r="X19" s="67">
        <f t="shared" si="4"/>
        <v>49.848612279226245</v>
      </c>
    </row>
    <row r="20" spans="1:24" ht="18.75" x14ac:dyDescent="0.3">
      <c r="A20" s="20"/>
      <c r="B20" s="42">
        <v>800</v>
      </c>
      <c r="C20" s="42"/>
      <c r="D20" s="42"/>
      <c r="E20" s="42"/>
      <c r="F20" s="42"/>
      <c r="G20" s="42"/>
      <c r="H20" s="42"/>
      <c r="I20" s="42"/>
      <c r="J20" s="68" t="s">
        <v>20</v>
      </c>
      <c r="K20" s="59">
        <v>939</v>
      </c>
      <c r="L20" s="60">
        <v>1</v>
      </c>
      <c r="M20" s="60">
        <v>4</v>
      </c>
      <c r="N20" s="61" t="s">
        <v>15</v>
      </c>
      <c r="O20" s="62">
        <v>800</v>
      </c>
      <c r="P20" s="52">
        <v>510</v>
      </c>
      <c r="Q20" s="63">
        <f>Q21</f>
        <v>510</v>
      </c>
      <c r="R20" s="63">
        <v>0</v>
      </c>
      <c r="S20" s="64"/>
      <c r="T20" s="65"/>
      <c r="U20" s="66">
        <v>0</v>
      </c>
      <c r="V20" s="67">
        <v>0</v>
      </c>
      <c r="W20" s="67">
        <f t="shared" si="2"/>
        <v>0</v>
      </c>
      <c r="X20" s="67">
        <v>0</v>
      </c>
    </row>
    <row r="21" spans="1:24" ht="18.75" x14ac:dyDescent="0.3">
      <c r="A21" s="20"/>
      <c r="B21" s="42">
        <v>850</v>
      </c>
      <c r="C21" s="42"/>
      <c r="D21" s="42"/>
      <c r="E21" s="42"/>
      <c r="F21" s="42"/>
      <c r="G21" s="42"/>
      <c r="H21" s="42"/>
      <c r="I21" s="42"/>
      <c r="J21" s="69" t="s">
        <v>21</v>
      </c>
      <c r="K21" s="59">
        <v>939</v>
      </c>
      <c r="L21" s="60">
        <v>1</v>
      </c>
      <c r="M21" s="60">
        <v>4</v>
      </c>
      <c r="N21" s="61" t="s">
        <v>15</v>
      </c>
      <c r="O21" s="62">
        <v>850</v>
      </c>
      <c r="P21" s="52">
        <v>510</v>
      </c>
      <c r="Q21" s="63">
        <v>510</v>
      </c>
      <c r="R21" s="63">
        <v>0</v>
      </c>
      <c r="S21" s="64"/>
      <c r="T21" s="65"/>
      <c r="U21" s="66">
        <v>0</v>
      </c>
      <c r="V21" s="67">
        <v>0</v>
      </c>
      <c r="W21" s="67">
        <f t="shared" si="2"/>
        <v>0</v>
      </c>
      <c r="X21" s="67">
        <v>0</v>
      </c>
    </row>
    <row r="22" spans="1:24" ht="18.75" hidden="1" x14ac:dyDescent="0.3">
      <c r="A22" s="20"/>
      <c r="B22" s="42">
        <v>107</v>
      </c>
      <c r="C22" s="42"/>
      <c r="D22" s="42"/>
      <c r="E22" s="42"/>
      <c r="F22" s="42"/>
      <c r="G22" s="42"/>
      <c r="H22" s="42"/>
      <c r="I22" s="42"/>
      <c r="J22" s="68" t="s">
        <v>22</v>
      </c>
      <c r="K22" s="59">
        <v>939</v>
      </c>
      <c r="L22" s="60">
        <v>1</v>
      </c>
      <c r="M22" s="60">
        <v>7</v>
      </c>
      <c r="N22" s="61"/>
      <c r="O22" s="62"/>
      <c r="P22" s="52">
        <v>4901.6000000000004</v>
      </c>
      <c r="Q22" s="63">
        <f>Q23</f>
        <v>0</v>
      </c>
      <c r="R22" s="63">
        <v>0</v>
      </c>
      <c r="S22" s="64"/>
      <c r="T22" s="65"/>
      <c r="U22" s="66"/>
      <c r="V22" s="67"/>
      <c r="W22" s="67" t="e">
        <f t="shared" si="2"/>
        <v>#DIV/0!</v>
      </c>
      <c r="X22" s="67" t="e">
        <f t="shared" si="4"/>
        <v>#DIV/0!</v>
      </c>
    </row>
    <row r="23" spans="1:24" ht="15" hidden="1" customHeight="1" x14ac:dyDescent="0.3">
      <c r="A23" s="20"/>
      <c r="B23" s="42" t="s">
        <v>15</v>
      </c>
      <c r="C23" s="42"/>
      <c r="D23" s="42"/>
      <c r="E23" s="42"/>
      <c r="F23" s="42"/>
      <c r="G23" s="42"/>
      <c r="H23" s="42"/>
      <c r="I23" s="42"/>
      <c r="J23" s="58" t="s">
        <v>16</v>
      </c>
      <c r="K23" s="59">
        <v>939</v>
      </c>
      <c r="L23" s="60">
        <v>1</v>
      </c>
      <c r="M23" s="60">
        <v>7</v>
      </c>
      <c r="N23" s="61" t="s">
        <v>15</v>
      </c>
      <c r="O23" s="62"/>
      <c r="P23" s="52">
        <v>4901.6000000000004</v>
      </c>
      <c r="Q23" s="63">
        <f>Q24</f>
        <v>0</v>
      </c>
      <c r="R23" s="63">
        <v>0</v>
      </c>
      <c r="S23" s="64"/>
      <c r="T23" s="65"/>
      <c r="U23" s="66"/>
      <c r="V23" s="67"/>
      <c r="W23" s="67" t="e">
        <f t="shared" si="2"/>
        <v>#DIV/0!</v>
      </c>
      <c r="X23" s="67" t="e">
        <f t="shared" si="4"/>
        <v>#DIV/0!</v>
      </c>
    </row>
    <row r="24" spans="1:24" ht="18.75" hidden="1" x14ac:dyDescent="0.3">
      <c r="A24" s="20"/>
      <c r="B24" s="42">
        <v>800</v>
      </c>
      <c r="C24" s="42"/>
      <c r="D24" s="42"/>
      <c r="E24" s="42"/>
      <c r="F24" s="42"/>
      <c r="G24" s="42"/>
      <c r="H24" s="42"/>
      <c r="I24" s="42"/>
      <c r="J24" s="68" t="s">
        <v>20</v>
      </c>
      <c r="K24" s="59">
        <v>939</v>
      </c>
      <c r="L24" s="60">
        <v>1</v>
      </c>
      <c r="M24" s="60">
        <v>7</v>
      </c>
      <c r="N24" s="61" t="s">
        <v>15</v>
      </c>
      <c r="O24" s="62">
        <v>800</v>
      </c>
      <c r="P24" s="52">
        <v>4901.6000000000004</v>
      </c>
      <c r="Q24" s="63">
        <f>Q25</f>
        <v>0</v>
      </c>
      <c r="R24" s="63">
        <v>0</v>
      </c>
      <c r="S24" s="64"/>
      <c r="T24" s="65"/>
      <c r="U24" s="66"/>
      <c r="V24" s="67"/>
      <c r="W24" s="67" t="e">
        <f t="shared" si="2"/>
        <v>#DIV/0!</v>
      </c>
      <c r="X24" s="67" t="e">
        <f t="shared" si="4"/>
        <v>#DIV/0!</v>
      </c>
    </row>
    <row r="25" spans="1:24" ht="18.75" hidden="1" x14ac:dyDescent="0.3">
      <c r="A25" s="20"/>
      <c r="B25" s="42">
        <v>880</v>
      </c>
      <c r="C25" s="42"/>
      <c r="D25" s="42"/>
      <c r="E25" s="42"/>
      <c r="F25" s="42"/>
      <c r="G25" s="42"/>
      <c r="H25" s="42"/>
      <c r="I25" s="42"/>
      <c r="J25" s="58" t="s">
        <v>23</v>
      </c>
      <c r="K25" s="59">
        <v>939</v>
      </c>
      <c r="L25" s="60">
        <v>1</v>
      </c>
      <c r="M25" s="60">
        <v>7</v>
      </c>
      <c r="N25" s="61" t="s">
        <v>15</v>
      </c>
      <c r="O25" s="62">
        <v>880</v>
      </c>
      <c r="P25" s="52">
        <v>4901.6000000000004</v>
      </c>
      <c r="Q25" s="63">
        <v>0</v>
      </c>
      <c r="R25" s="63">
        <v>0</v>
      </c>
      <c r="S25" s="64"/>
      <c r="T25" s="65"/>
      <c r="U25" s="66"/>
      <c r="V25" s="67"/>
      <c r="W25" s="67" t="e">
        <f t="shared" si="2"/>
        <v>#DIV/0!</v>
      </c>
      <c r="X25" s="67" t="e">
        <f t="shared" si="4"/>
        <v>#DIV/0!</v>
      </c>
    </row>
    <row r="26" spans="1:24" ht="18.75" x14ac:dyDescent="0.3">
      <c r="A26" s="20"/>
      <c r="B26" s="42">
        <v>111</v>
      </c>
      <c r="C26" s="42"/>
      <c r="D26" s="42"/>
      <c r="E26" s="42"/>
      <c r="F26" s="42"/>
      <c r="G26" s="42"/>
      <c r="H26" s="42"/>
      <c r="I26" s="42"/>
      <c r="J26" s="68" t="s">
        <v>24</v>
      </c>
      <c r="K26" s="59">
        <v>939</v>
      </c>
      <c r="L26" s="60">
        <v>1</v>
      </c>
      <c r="M26" s="60">
        <v>11</v>
      </c>
      <c r="N26" s="61"/>
      <c r="O26" s="62"/>
      <c r="P26" s="52">
        <v>3.9</v>
      </c>
      <c r="Q26" s="63">
        <f>Q27</f>
        <v>4</v>
      </c>
      <c r="R26" s="63">
        <v>0</v>
      </c>
      <c r="S26" s="64"/>
      <c r="T26" s="65"/>
      <c r="U26" s="66">
        <v>0</v>
      </c>
      <c r="V26" s="67">
        <v>0</v>
      </c>
      <c r="W26" s="67">
        <f t="shared" si="2"/>
        <v>0</v>
      </c>
      <c r="X26" s="67">
        <v>0</v>
      </c>
    </row>
    <row r="27" spans="1:24" ht="20.25" customHeight="1" x14ac:dyDescent="0.3">
      <c r="A27" s="20"/>
      <c r="B27" s="42" t="s">
        <v>15</v>
      </c>
      <c r="C27" s="42"/>
      <c r="D27" s="42"/>
      <c r="E27" s="42"/>
      <c r="F27" s="42"/>
      <c r="G27" s="42"/>
      <c r="H27" s="42"/>
      <c r="I27" s="42"/>
      <c r="J27" s="58" t="s">
        <v>16</v>
      </c>
      <c r="K27" s="59">
        <v>939</v>
      </c>
      <c r="L27" s="60">
        <v>1</v>
      </c>
      <c r="M27" s="60">
        <v>11</v>
      </c>
      <c r="N27" s="61" t="s">
        <v>15</v>
      </c>
      <c r="O27" s="62"/>
      <c r="P27" s="52">
        <v>3.9</v>
      </c>
      <c r="Q27" s="63">
        <f>Q28</f>
        <v>4</v>
      </c>
      <c r="R27" s="63">
        <v>0</v>
      </c>
      <c r="S27" s="64"/>
      <c r="T27" s="65"/>
      <c r="U27" s="66">
        <v>0</v>
      </c>
      <c r="V27" s="67">
        <v>0</v>
      </c>
      <c r="W27" s="67">
        <f t="shared" si="2"/>
        <v>0</v>
      </c>
      <c r="X27" s="67">
        <v>0</v>
      </c>
    </row>
    <row r="28" spans="1:24" ht="18.75" x14ac:dyDescent="0.3">
      <c r="A28" s="20"/>
      <c r="B28" s="42">
        <v>800</v>
      </c>
      <c r="C28" s="42"/>
      <c r="D28" s="42"/>
      <c r="E28" s="42"/>
      <c r="F28" s="42"/>
      <c r="G28" s="42"/>
      <c r="H28" s="42"/>
      <c r="I28" s="42"/>
      <c r="J28" s="68" t="s">
        <v>20</v>
      </c>
      <c r="K28" s="59">
        <v>939</v>
      </c>
      <c r="L28" s="60">
        <v>1</v>
      </c>
      <c r="M28" s="60">
        <v>11</v>
      </c>
      <c r="N28" s="61" t="s">
        <v>15</v>
      </c>
      <c r="O28" s="62">
        <v>800</v>
      </c>
      <c r="P28" s="52">
        <v>3.9</v>
      </c>
      <c r="Q28" s="63">
        <f>Q29</f>
        <v>4</v>
      </c>
      <c r="R28" s="63">
        <v>0</v>
      </c>
      <c r="S28" s="64"/>
      <c r="T28" s="65"/>
      <c r="U28" s="66">
        <v>0</v>
      </c>
      <c r="V28" s="67">
        <v>0</v>
      </c>
      <c r="W28" s="67">
        <f t="shared" si="2"/>
        <v>0</v>
      </c>
      <c r="X28" s="67">
        <v>0</v>
      </c>
    </row>
    <row r="29" spans="1:24" ht="18.75" x14ac:dyDescent="0.3">
      <c r="A29" s="20"/>
      <c r="B29" s="42">
        <v>870</v>
      </c>
      <c r="C29" s="42"/>
      <c r="D29" s="42"/>
      <c r="E29" s="42"/>
      <c r="F29" s="42"/>
      <c r="G29" s="42"/>
      <c r="H29" s="42"/>
      <c r="I29" s="42"/>
      <c r="J29" s="58" t="s">
        <v>25</v>
      </c>
      <c r="K29" s="59">
        <v>939</v>
      </c>
      <c r="L29" s="60">
        <v>1</v>
      </c>
      <c r="M29" s="60">
        <v>11</v>
      </c>
      <c r="N29" s="61" t="s">
        <v>15</v>
      </c>
      <c r="O29" s="62">
        <v>870</v>
      </c>
      <c r="P29" s="52">
        <v>3.9</v>
      </c>
      <c r="Q29" s="63">
        <v>4</v>
      </c>
      <c r="R29" s="63">
        <v>0</v>
      </c>
      <c r="S29" s="64"/>
      <c r="T29" s="65"/>
      <c r="U29" s="66">
        <v>0</v>
      </c>
      <c r="V29" s="67">
        <v>0</v>
      </c>
      <c r="W29" s="67">
        <f t="shared" si="2"/>
        <v>0</v>
      </c>
      <c r="X29" s="67">
        <v>0</v>
      </c>
    </row>
    <row r="30" spans="1:24" ht="18.75" x14ac:dyDescent="0.3">
      <c r="A30" s="20"/>
      <c r="B30" s="42">
        <v>113</v>
      </c>
      <c r="C30" s="42"/>
      <c r="D30" s="42"/>
      <c r="E30" s="42"/>
      <c r="F30" s="42"/>
      <c r="G30" s="42"/>
      <c r="H30" s="42"/>
      <c r="I30" s="42"/>
      <c r="J30" s="68" t="s">
        <v>26</v>
      </c>
      <c r="K30" s="59">
        <v>939</v>
      </c>
      <c r="L30" s="60">
        <v>1</v>
      </c>
      <c r="M30" s="60">
        <v>13</v>
      </c>
      <c r="N30" s="61"/>
      <c r="O30" s="62"/>
      <c r="P30" s="52">
        <v>23931.8</v>
      </c>
      <c r="Q30" s="63">
        <f>Q31+Q39</f>
        <v>23797.200000000001</v>
      </c>
      <c r="R30" s="63">
        <f>R31</f>
        <v>0</v>
      </c>
      <c r="S30" s="64"/>
      <c r="T30" s="65"/>
      <c r="U30" s="66">
        <f>U31+U39</f>
        <v>12817.199999999999</v>
      </c>
      <c r="V30" s="67">
        <v>0</v>
      </c>
      <c r="W30" s="67">
        <f t="shared" si="2"/>
        <v>53.860117997075285</v>
      </c>
      <c r="X30" s="67">
        <v>0</v>
      </c>
    </row>
    <row r="31" spans="1:24" ht="21.75" customHeight="1" x14ac:dyDescent="0.3">
      <c r="A31" s="20"/>
      <c r="B31" s="42" t="s">
        <v>15</v>
      </c>
      <c r="C31" s="42"/>
      <c r="D31" s="42"/>
      <c r="E31" s="42"/>
      <c r="F31" s="42"/>
      <c r="G31" s="42"/>
      <c r="H31" s="42"/>
      <c r="I31" s="42"/>
      <c r="J31" s="58" t="s">
        <v>16</v>
      </c>
      <c r="K31" s="59">
        <v>939</v>
      </c>
      <c r="L31" s="60">
        <v>1</v>
      </c>
      <c r="M31" s="60">
        <v>13</v>
      </c>
      <c r="N31" s="61" t="s">
        <v>15</v>
      </c>
      <c r="O31" s="62"/>
      <c r="P31" s="52">
        <v>23231.8</v>
      </c>
      <c r="Q31" s="63">
        <f>Q32+Q34+Q37</f>
        <v>22997.200000000001</v>
      </c>
      <c r="R31" s="63">
        <f>R33+R35+R38</f>
        <v>0</v>
      </c>
      <c r="S31" s="64"/>
      <c r="T31" s="65"/>
      <c r="U31" s="66">
        <f>U32+U34+U37</f>
        <v>12367.3</v>
      </c>
      <c r="V31" s="67">
        <v>0</v>
      </c>
      <c r="W31" s="67">
        <f t="shared" si="2"/>
        <v>53.777416381124659</v>
      </c>
      <c r="X31" s="67">
        <v>0</v>
      </c>
    </row>
    <row r="32" spans="1:24" ht="37.5" x14ac:dyDescent="0.3">
      <c r="A32" s="20"/>
      <c r="B32" s="42">
        <v>200</v>
      </c>
      <c r="C32" s="42"/>
      <c r="D32" s="42"/>
      <c r="E32" s="42"/>
      <c r="F32" s="42"/>
      <c r="G32" s="42"/>
      <c r="H32" s="42"/>
      <c r="I32" s="42"/>
      <c r="J32" s="68" t="s">
        <v>27</v>
      </c>
      <c r="K32" s="59">
        <v>939</v>
      </c>
      <c r="L32" s="60">
        <v>1</v>
      </c>
      <c r="M32" s="60">
        <v>13</v>
      </c>
      <c r="N32" s="61" t="s">
        <v>15</v>
      </c>
      <c r="O32" s="62">
        <v>200</v>
      </c>
      <c r="P32" s="52">
        <v>2280</v>
      </c>
      <c r="Q32" s="63">
        <f>Q33</f>
        <v>1663.9</v>
      </c>
      <c r="R32" s="63">
        <v>0</v>
      </c>
      <c r="S32" s="64"/>
      <c r="T32" s="65"/>
      <c r="U32" s="66">
        <f>U33</f>
        <v>785.2</v>
      </c>
      <c r="V32" s="67">
        <f>V33</f>
        <v>0</v>
      </c>
      <c r="W32" s="67">
        <f t="shared" si="2"/>
        <v>47.190335957689761</v>
      </c>
      <c r="X32" s="67">
        <v>0</v>
      </c>
    </row>
    <row r="33" spans="1:24" ht="44.25" customHeight="1" x14ac:dyDescent="0.3">
      <c r="A33" s="20"/>
      <c r="B33" s="42">
        <v>240</v>
      </c>
      <c r="C33" s="42"/>
      <c r="D33" s="42"/>
      <c r="E33" s="42"/>
      <c r="F33" s="42"/>
      <c r="G33" s="42"/>
      <c r="H33" s="42"/>
      <c r="I33" s="42"/>
      <c r="J33" s="58" t="s">
        <v>28</v>
      </c>
      <c r="K33" s="59">
        <v>939</v>
      </c>
      <c r="L33" s="60">
        <v>1</v>
      </c>
      <c r="M33" s="60">
        <v>13</v>
      </c>
      <c r="N33" s="61" t="s">
        <v>15</v>
      </c>
      <c r="O33" s="62">
        <v>240</v>
      </c>
      <c r="P33" s="52">
        <v>2280</v>
      </c>
      <c r="Q33" s="63">
        <v>1663.9</v>
      </c>
      <c r="R33" s="63">
        <v>0</v>
      </c>
      <c r="S33" s="64"/>
      <c r="T33" s="65"/>
      <c r="U33" s="66">
        <v>785.2</v>
      </c>
      <c r="V33" s="67">
        <v>0</v>
      </c>
      <c r="W33" s="67">
        <f t="shared" si="2"/>
        <v>47.190335957689761</v>
      </c>
      <c r="X33" s="67">
        <v>0</v>
      </c>
    </row>
    <row r="34" spans="1:24" ht="18.75" x14ac:dyDescent="0.3">
      <c r="A34" s="20"/>
      <c r="B34" s="42">
        <v>800</v>
      </c>
      <c r="C34" s="42"/>
      <c r="D34" s="42"/>
      <c r="E34" s="42"/>
      <c r="F34" s="42"/>
      <c r="G34" s="42"/>
      <c r="H34" s="42"/>
      <c r="I34" s="42"/>
      <c r="J34" s="68" t="s">
        <v>20</v>
      </c>
      <c r="K34" s="59">
        <v>939</v>
      </c>
      <c r="L34" s="60">
        <v>1</v>
      </c>
      <c r="M34" s="60">
        <v>13</v>
      </c>
      <c r="N34" s="61" t="s">
        <v>15</v>
      </c>
      <c r="O34" s="62">
        <v>800</v>
      </c>
      <c r="P34" s="52">
        <v>0.1</v>
      </c>
      <c r="Q34" s="63">
        <f>Q35+Q36</f>
        <v>371.1</v>
      </c>
      <c r="R34" s="63">
        <v>0</v>
      </c>
      <c r="S34" s="64"/>
      <c r="T34" s="65"/>
      <c r="U34" s="66">
        <f>U35+U36</f>
        <v>74.099999999999994</v>
      </c>
      <c r="V34" s="67">
        <v>0</v>
      </c>
      <c r="W34" s="67">
        <f t="shared" si="2"/>
        <v>19.967663702506059</v>
      </c>
      <c r="X34" s="67">
        <v>0</v>
      </c>
    </row>
    <row r="35" spans="1:24" ht="18.75" x14ac:dyDescent="0.3">
      <c r="A35" s="20"/>
      <c r="B35" s="42">
        <v>850</v>
      </c>
      <c r="C35" s="42"/>
      <c r="D35" s="42"/>
      <c r="E35" s="42"/>
      <c r="F35" s="42"/>
      <c r="G35" s="42"/>
      <c r="H35" s="42"/>
      <c r="I35" s="42"/>
      <c r="J35" s="58" t="s">
        <v>21</v>
      </c>
      <c r="K35" s="59">
        <v>939</v>
      </c>
      <c r="L35" s="60">
        <v>1</v>
      </c>
      <c r="M35" s="60">
        <v>13</v>
      </c>
      <c r="N35" s="61" t="s">
        <v>15</v>
      </c>
      <c r="O35" s="62">
        <v>850</v>
      </c>
      <c r="P35" s="52">
        <v>0.1</v>
      </c>
      <c r="Q35" s="63">
        <v>88.9</v>
      </c>
      <c r="R35" s="63">
        <v>0</v>
      </c>
      <c r="S35" s="64"/>
      <c r="T35" s="65"/>
      <c r="U35" s="66">
        <v>74</v>
      </c>
      <c r="V35" s="67">
        <v>0</v>
      </c>
      <c r="W35" s="67">
        <f t="shared" si="2"/>
        <v>83.239595050618661</v>
      </c>
      <c r="X35" s="67">
        <v>0</v>
      </c>
    </row>
    <row r="36" spans="1:24" ht="18.75" x14ac:dyDescent="0.3">
      <c r="A36" s="20"/>
      <c r="B36" s="26"/>
      <c r="C36" s="26"/>
      <c r="D36" s="26"/>
      <c r="E36" s="26"/>
      <c r="F36" s="26"/>
      <c r="G36" s="26"/>
      <c r="H36" s="26"/>
      <c r="I36" s="26"/>
      <c r="J36" s="58" t="s">
        <v>25</v>
      </c>
      <c r="K36" s="59">
        <v>939</v>
      </c>
      <c r="L36" s="60">
        <v>1</v>
      </c>
      <c r="M36" s="60">
        <v>13</v>
      </c>
      <c r="N36" s="61" t="s">
        <v>15</v>
      </c>
      <c r="O36" s="62">
        <v>870</v>
      </c>
      <c r="P36" s="52"/>
      <c r="Q36" s="63">
        <v>282.2</v>
      </c>
      <c r="R36" s="63">
        <v>0</v>
      </c>
      <c r="S36" s="70"/>
      <c r="T36" s="71"/>
      <c r="U36" s="66">
        <v>0.1</v>
      </c>
      <c r="V36" s="67">
        <v>0</v>
      </c>
      <c r="W36" s="67">
        <f t="shared" si="2"/>
        <v>3.543586109142452E-2</v>
      </c>
      <c r="X36" s="67">
        <v>0</v>
      </c>
    </row>
    <row r="37" spans="1:24" ht="49.5" customHeight="1" x14ac:dyDescent="0.3">
      <c r="A37" s="20"/>
      <c r="B37" s="42">
        <v>600</v>
      </c>
      <c r="C37" s="42"/>
      <c r="D37" s="42"/>
      <c r="E37" s="42"/>
      <c r="F37" s="42"/>
      <c r="G37" s="42"/>
      <c r="H37" s="42"/>
      <c r="I37" s="42"/>
      <c r="J37" s="68" t="s">
        <v>29</v>
      </c>
      <c r="K37" s="59">
        <v>939</v>
      </c>
      <c r="L37" s="60">
        <v>1</v>
      </c>
      <c r="M37" s="60">
        <v>13</v>
      </c>
      <c r="N37" s="61" t="s">
        <v>15</v>
      </c>
      <c r="O37" s="62">
        <v>600</v>
      </c>
      <c r="P37" s="52">
        <v>20951.7</v>
      </c>
      <c r="Q37" s="63">
        <f>Q38</f>
        <v>20962.2</v>
      </c>
      <c r="R37" s="63">
        <v>0</v>
      </c>
      <c r="S37" s="64"/>
      <c r="T37" s="65"/>
      <c r="U37" s="66">
        <f>U38</f>
        <v>11508</v>
      </c>
      <c r="V37" s="67">
        <f>V38</f>
        <v>0</v>
      </c>
      <c r="W37" s="67">
        <f t="shared" si="2"/>
        <v>54.898817872169907</v>
      </c>
      <c r="X37" s="67">
        <v>0</v>
      </c>
    </row>
    <row r="38" spans="1:24" ht="18.75" x14ac:dyDescent="0.3">
      <c r="A38" s="20"/>
      <c r="B38" s="42">
        <v>610</v>
      </c>
      <c r="C38" s="42"/>
      <c r="D38" s="42"/>
      <c r="E38" s="42"/>
      <c r="F38" s="42"/>
      <c r="G38" s="42"/>
      <c r="H38" s="42"/>
      <c r="I38" s="42"/>
      <c r="J38" s="58" t="s">
        <v>30</v>
      </c>
      <c r="K38" s="59">
        <v>939</v>
      </c>
      <c r="L38" s="60">
        <v>1</v>
      </c>
      <c r="M38" s="60">
        <v>13</v>
      </c>
      <c r="N38" s="61" t="s">
        <v>15</v>
      </c>
      <c r="O38" s="62">
        <v>610</v>
      </c>
      <c r="P38" s="52">
        <v>20951.7</v>
      </c>
      <c r="Q38" s="63">
        <f>[1]Новый_3!$P$41-600</f>
        <v>20962.2</v>
      </c>
      <c r="R38" s="63">
        <v>0</v>
      </c>
      <c r="S38" s="64"/>
      <c r="T38" s="65"/>
      <c r="U38" s="66">
        <v>11508</v>
      </c>
      <c r="V38" s="67">
        <v>0</v>
      </c>
      <c r="W38" s="67">
        <f t="shared" si="2"/>
        <v>54.898817872169907</v>
      </c>
      <c r="X38" s="67">
        <v>0</v>
      </c>
    </row>
    <row r="39" spans="1:24" ht="96.75" customHeight="1" x14ac:dyDescent="0.3">
      <c r="A39" s="20"/>
      <c r="B39" s="42" t="s">
        <v>31</v>
      </c>
      <c r="C39" s="42"/>
      <c r="D39" s="42"/>
      <c r="E39" s="42"/>
      <c r="F39" s="42"/>
      <c r="G39" s="42"/>
      <c r="H39" s="42"/>
      <c r="I39" s="42"/>
      <c r="J39" s="68" t="s">
        <v>60</v>
      </c>
      <c r="K39" s="59">
        <v>939</v>
      </c>
      <c r="L39" s="60">
        <v>1</v>
      </c>
      <c r="M39" s="60">
        <v>13</v>
      </c>
      <c r="N39" s="61" t="s">
        <v>31</v>
      </c>
      <c r="O39" s="62"/>
      <c r="P39" s="52">
        <v>700</v>
      </c>
      <c r="Q39" s="63">
        <f>Q40</f>
        <v>800</v>
      </c>
      <c r="R39" s="63">
        <v>0</v>
      </c>
      <c r="S39" s="64"/>
      <c r="T39" s="65"/>
      <c r="U39" s="66">
        <f>U40</f>
        <v>449.9</v>
      </c>
      <c r="V39" s="67">
        <f>V40</f>
        <v>0</v>
      </c>
      <c r="W39" s="67">
        <f t="shared" si="2"/>
        <v>56.237499999999997</v>
      </c>
      <c r="X39" s="67">
        <v>0</v>
      </c>
    </row>
    <row r="40" spans="1:24" ht="37.5" x14ac:dyDescent="0.3">
      <c r="A40" s="20"/>
      <c r="B40" s="42">
        <v>200</v>
      </c>
      <c r="C40" s="42"/>
      <c r="D40" s="42"/>
      <c r="E40" s="42"/>
      <c r="F40" s="42"/>
      <c r="G40" s="42"/>
      <c r="H40" s="42"/>
      <c r="I40" s="42"/>
      <c r="J40" s="58" t="s">
        <v>27</v>
      </c>
      <c r="K40" s="59">
        <v>939</v>
      </c>
      <c r="L40" s="60">
        <v>1</v>
      </c>
      <c r="M40" s="60">
        <v>13</v>
      </c>
      <c r="N40" s="61" t="s">
        <v>31</v>
      </c>
      <c r="O40" s="62">
        <v>200</v>
      </c>
      <c r="P40" s="52">
        <v>700</v>
      </c>
      <c r="Q40" s="63">
        <f>Q41</f>
        <v>800</v>
      </c>
      <c r="R40" s="63">
        <v>0</v>
      </c>
      <c r="S40" s="64"/>
      <c r="T40" s="65"/>
      <c r="U40" s="66">
        <f>U41</f>
        <v>449.9</v>
      </c>
      <c r="V40" s="67">
        <f>V41</f>
        <v>0</v>
      </c>
      <c r="W40" s="67">
        <f t="shared" si="2"/>
        <v>56.237499999999997</v>
      </c>
      <c r="X40" s="67">
        <v>0</v>
      </c>
    </row>
    <row r="41" spans="1:24" ht="49.5" customHeight="1" x14ac:dyDescent="0.3">
      <c r="A41" s="20"/>
      <c r="B41" s="42">
        <v>240</v>
      </c>
      <c r="C41" s="42"/>
      <c r="D41" s="42"/>
      <c r="E41" s="42"/>
      <c r="F41" s="42"/>
      <c r="G41" s="42"/>
      <c r="H41" s="42"/>
      <c r="I41" s="42"/>
      <c r="J41" s="68" t="s">
        <v>28</v>
      </c>
      <c r="K41" s="59">
        <v>939</v>
      </c>
      <c r="L41" s="60">
        <v>1</v>
      </c>
      <c r="M41" s="60">
        <v>13</v>
      </c>
      <c r="N41" s="61" t="s">
        <v>31</v>
      </c>
      <c r="O41" s="62">
        <v>240</v>
      </c>
      <c r="P41" s="52">
        <v>700</v>
      </c>
      <c r="Q41" s="63">
        <v>800</v>
      </c>
      <c r="R41" s="63">
        <v>0</v>
      </c>
      <c r="S41" s="64"/>
      <c r="T41" s="65"/>
      <c r="U41" s="66">
        <v>449.9</v>
      </c>
      <c r="V41" s="67">
        <v>0</v>
      </c>
      <c r="W41" s="67">
        <f t="shared" si="2"/>
        <v>56.237499999999997</v>
      </c>
      <c r="X41" s="67">
        <v>0</v>
      </c>
    </row>
    <row r="42" spans="1:24" ht="23.25" customHeight="1" x14ac:dyDescent="0.3">
      <c r="A42" s="20"/>
      <c r="B42" s="42">
        <v>200</v>
      </c>
      <c r="C42" s="42"/>
      <c r="D42" s="42"/>
      <c r="E42" s="42"/>
      <c r="F42" s="42"/>
      <c r="G42" s="42"/>
      <c r="H42" s="42"/>
      <c r="I42" s="42"/>
      <c r="J42" s="88" t="s">
        <v>32</v>
      </c>
      <c r="K42" s="48">
        <v>939</v>
      </c>
      <c r="L42" s="49">
        <v>2</v>
      </c>
      <c r="M42" s="49"/>
      <c r="N42" s="50"/>
      <c r="O42" s="51"/>
      <c r="P42" s="89">
        <v>230</v>
      </c>
      <c r="Q42" s="53">
        <f>Q43</f>
        <v>225.8</v>
      </c>
      <c r="R42" s="53">
        <v>0</v>
      </c>
      <c r="S42" s="54"/>
      <c r="T42" s="55"/>
      <c r="U42" s="56">
        <f t="shared" ref="U42:V45" si="5">U43</f>
        <v>39.700000000000003</v>
      </c>
      <c r="V42" s="57">
        <f t="shared" si="5"/>
        <v>0</v>
      </c>
      <c r="W42" s="57">
        <f t="shared" si="2"/>
        <v>17.58193091231178</v>
      </c>
      <c r="X42" s="57">
        <v>0</v>
      </c>
    </row>
    <row r="43" spans="1:24" ht="18.75" x14ac:dyDescent="0.3">
      <c r="A43" s="20"/>
      <c r="B43" s="42">
        <v>204</v>
      </c>
      <c r="C43" s="42"/>
      <c r="D43" s="42"/>
      <c r="E43" s="42"/>
      <c r="F43" s="42"/>
      <c r="G43" s="42"/>
      <c r="H43" s="42"/>
      <c r="I43" s="42"/>
      <c r="J43" s="68" t="s">
        <v>33</v>
      </c>
      <c r="K43" s="59">
        <v>939</v>
      </c>
      <c r="L43" s="60">
        <v>2</v>
      </c>
      <c r="M43" s="60">
        <v>4</v>
      </c>
      <c r="N43" s="61"/>
      <c r="O43" s="62"/>
      <c r="P43" s="52">
        <v>230</v>
      </c>
      <c r="Q43" s="63">
        <f>Q44</f>
        <v>225.8</v>
      </c>
      <c r="R43" s="63">
        <v>0</v>
      </c>
      <c r="S43" s="64"/>
      <c r="T43" s="65"/>
      <c r="U43" s="66">
        <f t="shared" si="5"/>
        <v>39.700000000000003</v>
      </c>
      <c r="V43" s="67">
        <f t="shared" si="5"/>
        <v>0</v>
      </c>
      <c r="W43" s="67">
        <f t="shared" si="2"/>
        <v>17.58193091231178</v>
      </c>
      <c r="X43" s="67">
        <v>0</v>
      </c>
    </row>
    <row r="44" spans="1:24" ht="20.25" customHeight="1" x14ac:dyDescent="0.3">
      <c r="A44" s="20"/>
      <c r="B44" s="42" t="s">
        <v>15</v>
      </c>
      <c r="C44" s="42"/>
      <c r="D44" s="42"/>
      <c r="E44" s="42"/>
      <c r="F44" s="42"/>
      <c r="G44" s="42"/>
      <c r="H44" s="42"/>
      <c r="I44" s="42"/>
      <c r="J44" s="58" t="s">
        <v>16</v>
      </c>
      <c r="K44" s="59">
        <v>939</v>
      </c>
      <c r="L44" s="60">
        <v>2</v>
      </c>
      <c r="M44" s="60">
        <v>4</v>
      </c>
      <c r="N44" s="61" t="s">
        <v>15</v>
      </c>
      <c r="O44" s="62"/>
      <c r="P44" s="52">
        <v>230</v>
      </c>
      <c r="Q44" s="63">
        <f>Q45</f>
        <v>225.8</v>
      </c>
      <c r="R44" s="63">
        <v>0</v>
      </c>
      <c r="S44" s="64"/>
      <c r="T44" s="65"/>
      <c r="U44" s="66">
        <f t="shared" si="5"/>
        <v>39.700000000000003</v>
      </c>
      <c r="V44" s="67">
        <f t="shared" si="5"/>
        <v>0</v>
      </c>
      <c r="W44" s="67">
        <f t="shared" si="2"/>
        <v>17.58193091231178</v>
      </c>
      <c r="X44" s="67">
        <v>0</v>
      </c>
    </row>
    <row r="45" spans="1:24" ht="37.5" x14ac:dyDescent="0.3">
      <c r="A45" s="20"/>
      <c r="B45" s="42">
        <v>200</v>
      </c>
      <c r="C45" s="42"/>
      <c r="D45" s="42"/>
      <c r="E45" s="42"/>
      <c r="F45" s="42"/>
      <c r="G45" s="42"/>
      <c r="H45" s="42"/>
      <c r="I45" s="42"/>
      <c r="J45" s="68" t="s">
        <v>27</v>
      </c>
      <c r="K45" s="59">
        <v>939</v>
      </c>
      <c r="L45" s="60">
        <v>2</v>
      </c>
      <c r="M45" s="60">
        <v>4</v>
      </c>
      <c r="N45" s="61" t="s">
        <v>15</v>
      </c>
      <c r="O45" s="62">
        <v>200</v>
      </c>
      <c r="P45" s="52">
        <v>230</v>
      </c>
      <c r="Q45" s="63">
        <f>Q46</f>
        <v>225.8</v>
      </c>
      <c r="R45" s="63">
        <v>0</v>
      </c>
      <c r="S45" s="64"/>
      <c r="T45" s="65"/>
      <c r="U45" s="66">
        <f t="shared" si="5"/>
        <v>39.700000000000003</v>
      </c>
      <c r="V45" s="67">
        <f t="shared" si="5"/>
        <v>0</v>
      </c>
      <c r="W45" s="67">
        <f t="shared" si="2"/>
        <v>17.58193091231178</v>
      </c>
      <c r="X45" s="67">
        <v>0</v>
      </c>
    </row>
    <row r="46" spans="1:24" ht="39" customHeight="1" x14ac:dyDescent="0.3">
      <c r="A46" s="20"/>
      <c r="B46" s="42">
        <v>240</v>
      </c>
      <c r="C46" s="42"/>
      <c r="D46" s="42"/>
      <c r="E46" s="42"/>
      <c r="F46" s="42"/>
      <c r="G46" s="42"/>
      <c r="H46" s="42"/>
      <c r="I46" s="42"/>
      <c r="J46" s="58" t="s">
        <v>28</v>
      </c>
      <c r="K46" s="59">
        <v>939</v>
      </c>
      <c r="L46" s="60">
        <v>2</v>
      </c>
      <c r="M46" s="60">
        <v>4</v>
      </c>
      <c r="N46" s="61" t="s">
        <v>15</v>
      </c>
      <c r="O46" s="62">
        <v>240</v>
      </c>
      <c r="P46" s="52">
        <v>230</v>
      </c>
      <c r="Q46" s="63">
        <v>225.8</v>
      </c>
      <c r="R46" s="63">
        <v>0</v>
      </c>
      <c r="S46" s="64"/>
      <c r="T46" s="65"/>
      <c r="U46" s="66">
        <v>39.700000000000003</v>
      </c>
      <c r="V46" s="67">
        <v>0</v>
      </c>
      <c r="W46" s="67">
        <f t="shared" si="2"/>
        <v>17.58193091231178</v>
      </c>
      <c r="X46" s="67">
        <v>0</v>
      </c>
    </row>
    <row r="47" spans="1:24" ht="37.5" hidden="1" x14ac:dyDescent="0.3">
      <c r="A47" s="20"/>
      <c r="B47" s="42">
        <v>300</v>
      </c>
      <c r="C47" s="42"/>
      <c r="D47" s="42"/>
      <c r="E47" s="42"/>
      <c r="F47" s="42"/>
      <c r="G47" s="42"/>
      <c r="H47" s="42"/>
      <c r="I47" s="42"/>
      <c r="J47" s="68" t="s">
        <v>34</v>
      </c>
      <c r="K47" s="59">
        <v>939</v>
      </c>
      <c r="L47" s="60">
        <v>3</v>
      </c>
      <c r="M47" s="60"/>
      <c r="N47" s="61"/>
      <c r="O47" s="62"/>
      <c r="P47" s="52">
        <v>200.5</v>
      </c>
      <c r="Q47" s="63">
        <f>Q48</f>
        <v>0</v>
      </c>
      <c r="R47" s="63">
        <v>0</v>
      </c>
      <c r="S47" s="64"/>
      <c r="T47" s="65"/>
      <c r="U47" s="66"/>
      <c r="V47" s="67"/>
      <c r="W47" s="67" t="e">
        <f t="shared" si="2"/>
        <v>#DIV/0!</v>
      </c>
      <c r="X47" s="67" t="e">
        <f t="shared" si="4"/>
        <v>#DIV/0!</v>
      </c>
    </row>
    <row r="48" spans="1:24" ht="56.25" hidden="1" x14ac:dyDescent="0.3">
      <c r="A48" s="20"/>
      <c r="B48" s="42">
        <v>309</v>
      </c>
      <c r="C48" s="42"/>
      <c r="D48" s="42"/>
      <c r="E48" s="42"/>
      <c r="F48" s="42"/>
      <c r="G48" s="42"/>
      <c r="H48" s="42"/>
      <c r="I48" s="42"/>
      <c r="J48" s="58" t="s">
        <v>35</v>
      </c>
      <c r="K48" s="59">
        <v>939</v>
      </c>
      <c r="L48" s="60">
        <v>3</v>
      </c>
      <c r="M48" s="60">
        <v>9</v>
      </c>
      <c r="N48" s="61"/>
      <c r="O48" s="62"/>
      <c r="P48" s="52">
        <v>200.5</v>
      </c>
      <c r="Q48" s="63">
        <f>Q49+Q52</f>
        <v>0</v>
      </c>
      <c r="R48" s="63">
        <v>0</v>
      </c>
      <c r="S48" s="64"/>
      <c r="T48" s="65"/>
      <c r="U48" s="66"/>
      <c r="V48" s="67"/>
      <c r="W48" s="67" t="e">
        <f t="shared" si="2"/>
        <v>#DIV/0!</v>
      </c>
      <c r="X48" s="67" t="e">
        <f t="shared" si="4"/>
        <v>#DIV/0!</v>
      </c>
    </row>
    <row r="49" spans="1:24" ht="15" hidden="1" customHeight="1" x14ac:dyDescent="0.3">
      <c r="A49" s="20"/>
      <c r="B49" s="42" t="s">
        <v>15</v>
      </c>
      <c r="C49" s="42"/>
      <c r="D49" s="42"/>
      <c r="E49" s="42"/>
      <c r="F49" s="42"/>
      <c r="G49" s="42"/>
      <c r="H49" s="42"/>
      <c r="I49" s="42"/>
      <c r="J49" s="68" t="s">
        <v>16</v>
      </c>
      <c r="K49" s="59">
        <v>939</v>
      </c>
      <c r="L49" s="60">
        <v>3</v>
      </c>
      <c r="M49" s="60">
        <v>9</v>
      </c>
      <c r="N49" s="61" t="s">
        <v>15</v>
      </c>
      <c r="O49" s="62"/>
      <c r="P49" s="52">
        <v>27</v>
      </c>
      <c r="Q49" s="63">
        <f>Q50</f>
        <v>0</v>
      </c>
      <c r="R49" s="63">
        <v>0</v>
      </c>
      <c r="S49" s="64"/>
      <c r="T49" s="65"/>
      <c r="U49" s="66"/>
      <c r="V49" s="67"/>
      <c r="W49" s="67" t="e">
        <f t="shared" si="2"/>
        <v>#DIV/0!</v>
      </c>
      <c r="X49" s="67" t="e">
        <f t="shared" si="4"/>
        <v>#DIV/0!</v>
      </c>
    </row>
    <row r="50" spans="1:24" ht="37.5" hidden="1" x14ac:dyDescent="0.3">
      <c r="A50" s="20"/>
      <c r="B50" s="42">
        <v>200</v>
      </c>
      <c r="C50" s="42"/>
      <c r="D50" s="42"/>
      <c r="E50" s="42"/>
      <c r="F50" s="42"/>
      <c r="G50" s="42"/>
      <c r="H50" s="42"/>
      <c r="I50" s="42"/>
      <c r="J50" s="58" t="s">
        <v>27</v>
      </c>
      <c r="K50" s="59">
        <v>939</v>
      </c>
      <c r="L50" s="60">
        <v>3</v>
      </c>
      <c r="M50" s="60">
        <v>9</v>
      </c>
      <c r="N50" s="61" t="s">
        <v>15</v>
      </c>
      <c r="O50" s="62">
        <v>200</v>
      </c>
      <c r="P50" s="52">
        <v>27</v>
      </c>
      <c r="Q50" s="63">
        <f>Q51</f>
        <v>0</v>
      </c>
      <c r="R50" s="63">
        <v>0</v>
      </c>
      <c r="S50" s="64"/>
      <c r="T50" s="65"/>
      <c r="U50" s="66"/>
      <c r="V50" s="67"/>
      <c r="W50" s="67" t="e">
        <f t="shared" si="2"/>
        <v>#DIV/0!</v>
      </c>
      <c r="X50" s="67" t="e">
        <f t="shared" si="4"/>
        <v>#DIV/0!</v>
      </c>
    </row>
    <row r="51" spans="1:24" ht="56.25" hidden="1" x14ac:dyDescent="0.3">
      <c r="A51" s="20"/>
      <c r="B51" s="42">
        <v>230</v>
      </c>
      <c r="C51" s="42"/>
      <c r="D51" s="42"/>
      <c r="E51" s="42"/>
      <c r="F51" s="42"/>
      <c r="G51" s="42"/>
      <c r="H51" s="42"/>
      <c r="I51" s="42"/>
      <c r="J51" s="68" t="s">
        <v>28</v>
      </c>
      <c r="K51" s="59">
        <v>939</v>
      </c>
      <c r="L51" s="60">
        <v>3</v>
      </c>
      <c r="M51" s="60">
        <v>9</v>
      </c>
      <c r="N51" s="61" t="s">
        <v>15</v>
      </c>
      <c r="O51" s="62">
        <v>240</v>
      </c>
      <c r="P51" s="52">
        <v>27</v>
      </c>
      <c r="Q51" s="63">
        <v>0</v>
      </c>
      <c r="R51" s="63">
        <v>0</v>
      </c>
      <c r="S51" s="64"/>
      <c r="T51" s="65"/>
      <c r="U51" s="66"/>
      <c r="V51" s="67"/>
      <c r="W51" s="67" t="e">
        <f t="shared" si="2"/>
        <v>#DIV/0!</v>
      </c>
      <c r="X51" s="67" t="e">
        <f t="shared" si="4"/>
        <v>#DIV/0!</v>
      </c>
    </row>
    <row r="52" spans="1:24" ht="75" hidden="1" customHeight="1" x14ac:dyDescent="0.3">
      <c r="A52" s="20"/>
      <c r="B52" s="42" t="s">
        <v>36</v>
      </c>
      <c r="C52" s="42"/>
      <c r="D52" s="42"/>
      <c r="E52" s="42"/>
      <c r="F52" s="42"/>
      <c r="G52" s="42"/>
      <c r="H52" s="42"/>
      <c r="I52" s="42"/>
      <c r="J52" s="58" t="s">
        <v>37</v>
      </c>
      <c r="K52" s="59">
        <v>939</v>
      </c>
      <c r="L52" s="60">
        <v>3</v>
      </c>
      <c r="M52" s="60">
        <v>9</v>
      </c>
      <c r="N52" s="61" t="s">
        <v>36</v>
      </c>
      <c r="O52" s="62"/>
      <c r="P52" s="52">
        <v>173.5</v>
      </c>
      <c r="Q52" s="63">
        <f>Q53</f>
        <v>0</v>
      </c>
      <c r="R52" s="63">
        <v>0</v>
      </c>
      <c r="S52" s="64"/>
      <c r="T52" s="65"/>
      <c r="U52" s="66"/>
      <c r="V52" s="67"/>
      <c r="W52" s="67" t="e">
        <f t="shared" si="2"/>
        <v>#DIV/0!</v>
      </c>
      <c r="X52" s="67" t="e">
        <f t="shared" si="4"/>
        <v>#DIV/0!</v>
      </c>
    </row>
    <row r="53" spans="1:24" ht="37.5" hidden="1" x14ac:dyDescent="0.3">
      <c r="A53" s="20"/>
      <c r="B53" s="42">
        <v>200</v>
      </c>
      <c r="C53" s="42"/>
      <c r="D53" s="42"/>
      <c r="E53" s="42"/>
      <c r="F53" s="42"/>
      <c r="G53" s="42"/>
      <c r="H53" s="42"/>
      <c r="I53" s="42"/>
      <c r="J53" s="68" t="s">
        <v>27</v>
      </c>
      <c r="K53" s="59">
        <v>939</v>
      </c>
      <c r="L53" s="60">
        <v>3</v>
      </c>
      <c r="M53" s="60">
        <v>9</v>
      </c>
      <c r="N53" s="61" t="s">
        <v>36</v>
      </c>
      <c r="O53" s="62">
        <v>200</v>
      </c>
      <c r="P53" s="52">
        <v>173.5</v>
      </c>
      <c r="Q53" s="63">
        <f>Q58</f>
        <v>0</v>
      </c>
      <c r="R53" s="63">
        <v>0</v>
      </c>
      <c r="S53" s="64"/>
      <c r="T53" s="65"/>
      <c r="U53" s="66"/>
      <c r="V53" s="67"/>
      <c r="W53" s="67" t="e">
        <f t="shared" si="2"/>
        <v>#DIV/0!</v>
      </c>
      <c r="X53" s="67" t="e">
        <f t="shared" si="4"/>
        <v>#DIV/0!</v>
      </c>
    </row>
    <row r="54" spans="1:24" ht="42" customHeight="1" x14ac:dyDescent="0.3">
      <c r="A54" s="20"/>
      <c r="B54" s="24"/>
      <c r="C54" s="24"/>
      <c r="D54" s="24"/>
      <c r="E54" s="24"/>
      <c r="F54" s="24"/>
      <c r="G54" s="24"/>
      <c r="H54" s="24"/>
      <c r="I54" s="24"/>
      <c r="J54" s="90" t="s">
        <v>34</v>
      </c>
      <c r="K54" s="91">
        <v>939</v>
      </c>
      <c r="L54" s="92">
        <v>3</v>
      </c>
      <c r="M54" s="92" t="s">
        <v>58</v>
      </c>
      <c r="N54" s="93" t="s">
        <v>58</v>
      </c>
      <c r="O54" s="94" t="s">
        <v>58</v>
      </c>
      <c r="P54" s="89"/>
      <c r="Q54" s="53">
        <f>Q55</f>
        <v>463</v>
      </c>
      <c r="R54" s="53">
        <v>0</v>
      </c>
      <c r="S54" s="95"/>
      <c r="T54" s="96"/>
      <c r="U54" s="56">
        <v>0</v>
      </c>
      <c r="V54" s="57">
        <v>0</v>
      </c>
      <c r="W54" s="57">
        <f t="shared" si="2"/>
        <v>0</v>
      </c>
      <c r="X54" s="57">
        <v>0</v>
      </c>
    </row>
    <row r="55" spans="1:24" ht="56.25" x14ac:dyDescent="0.3">
      <c r="A55" s="20"/>
      <c r="B55" s="24"/>
      <c r="C55" s="24"/>
      <c r="D55" s="24"/>
      <c r="E55" s="24"/>
      <c r="F55" s="24"/>
      <c r="G55" s="24"/>
      <c r="H55" s="24"/>
      <c r="I55" s="24"/>
      <c r="J55" s="77" t="s">
        <v>59</v>
      </c>
      <c r="K55" s="73">
        <v>939</v>
      </c>
      <c r="L55" s="74">
        <v>3</v>
      </c>
      <c r="M55" s="74">
        <v>10</v>
      </c>
      <c r="N55" s="75" t="s">
        <v>58</v>
      </c>
      <c r="O55" s="76" t="s">
        <v>58</v>
      </c>
      <c r="P55" s="52"/>
      <c r="Q55" s="63">
        <f>Q56</f>
        <v>463</v>
      </c>
      <c r="R55" s="63">
        <v>0</v>
      </c>
      <c r="S55" s="70"/>
      <c r="T55" s="71"/>
      <c r="U55" s="66">
        <v>0</v>
      </c>
      <c r="V55" s="67">
        <v>0</v>
      </c>
      <c r="W55" s="67">
        <f t="shared" si="2"/>
        <v>0</v>
      </c>
      <c r="X55" s="67">
        <v>0</v>
      </c>
    </row>
    <row r="56" spans="1:24" ht="18.75" x14ac:dyDescent="0.3">
      <c r="A56" s="20"/>
      <c r="B56" s="24"/>
      <c r="C56" s="24"/>
      <c r="D56" s="24"/>
      <c r="E56" s="24"/>
      <c r="F56" s="24"/>
      <c r="G56" s="24"/>
      <c r="H56" s="24"/>
      <c r="I56" s="24"/>
      <c r="J56" s="72" t="s">
        <v>16</v>
      </c>
      <c r="K56" s="73">
        <v>939</v>
      </c>
      <c r="L56" s="74">
        <v>3</v>
      </c>
      <c r="M56" s="74">
        <v>10</v>
      </c>
      <c r="N56" s="75" t="s">
        <v>15</v>
      </c>
      <c r="O56" s="76" t="s">
        <v>58</v>
      </c>
      <c r="P56" s="52"/>
      <c r="Q56" s="63">
        <f>Q57</f>
        <v>463</v>
      </c>
      <c r="R56" s="63">
        <v>0</v>
      </c>
      <c r="S56" s="70"/>
      <c r="T56" s="71"/>
      <c r="U56" s="66">
        <v>0</v>
      </c>
      <c r="V56" s="67">
        <v>0</v>
      </c>
      <c r="W56" s="67">
        <f t="shared" si="2"/>
        <v>0</v>
      </c>
      <c r="X56" s="67">
        <v>0</v>
      </c>
    </row>
    <row r="57" spans="1:24" ht="37.5" x14ac:dyDescent="0.3">
      <c r="A57" s="20"/>
      <c r="B57" s="24"/>
      <c r="C57" s="24"/>
      <c r="D57" s="24"/>
      <c r="E57" s="24"/>
      <c r="F57" s="24"/>
      <c r="G57" s="24"/>
      <c r="H57" s="24"/>
      <c r="I57" s="24"/>
      <c r="J57" s="77" t="s">
        <v>27</v>
      </c>
      <c r="K57" s="73">
        <v>939</v>
      </c>
      <c r="L57" s="74">
        <v>3</v>
      </c>
      <c r="M57" s="74">
        <v>10</v>
      </c>
      <c r="N57" s="75" t="s">
        <v>15</v>
      </c>
      <c r="O57" s="76">
        <v>200</v>
      </c>
      <c r="P57" s="52"/>
      <c r="Q57" s="63">
        <f>Q59</f>
        <v>463</v>
      </c>
      <c r="R57" s="63">
        <v>0</v>
      </c>
      <c r="S57" s="70"/>
      <c r="T57" s="71"/>
      <c r="U57" s="66">
        <v>0</v>
      </c>
      <c r="V57" s="67">
        <v>0</v>
      </c>
      <c r="W57" s="67">
        <f t="shared" si="2"/>
        <v>0</v>
      </c>
      <c r="X57" s="67">
        <v>0</v>
      </c>
    </row>
    <row r="58" spans="1:24" ht="56.25" hidden="1" x14ac:dyDescent="0.3">
      <c r="A58" s="20"/>
      <c r="B58" s="42">
        <v>240</v>
      </c>
      <c r="C58" s="42"/>
      <c r="D58" s="42"/>
      <c r="E58" s="42"/>
      <c r="F58" s="42"/>
      <c r="G58" s="42"/>
      <c r="H58" s="42"/>
      <c r="I58" s="42"/>
      <c r="J58" s="72" t="s">
        <v>28</v>
      </c>
      <c r="K58" s="73">
        <v>939</v>
      </c>
      <c r="L58" s="74">
        <v>3</v>
      </c>
      <c r="M58" s="74">
        <v>10</v>
      </c>
      <c r="N58" s="75" t="s">
        <v>15</v>
      </c>
      <c r="O58" s="76">
        <v>240</v>
      </c>
      <c r="P58" s="52">
        <v>173.5</v>
      </c>
      <c r="Q58" s="63">
        <v>0</v>
      </c>
      <c r="R58" s="63">
        <v>0</v>
      </c>
      <c r="S58" s="64"/>
      <c r="T58" s="65"/>
      <c r="U58" s="66"/>
      <c r="V58" s="67"/>
      <c r="W58" s="67" t="e">
        <f t="shared" si="2"/>
        <v>#DIV/0!</v>
      </c>
      <c r="X58" s="67" t="e">
        <f t="shared" si="4"/>
        <v>#DIV/0!</v>
      </c>
    </row>
    <row r="59" spans="1:24" ht="39.75" customHeight="1" x14ac:dyDescent="0.3">
      <c r="A59" s="20"/>
      <c r="B59" s="24"/>
      <c r="C59" s="24"/>
      <c r="D59" s="24"/>
      <c r="E59" s="24"/>
      <c r="F59" s="24"/>
      <c r="G59" s="24"/>
      <c r="H59" s="24"/>
      <c r="I59" s="24"/>
      <c r="J59" s="72" t="s">
        <v>28</v>
      </c>
      <c r="K59" s="73">
        <v>939</v>
      </c>
      <c r="L59" s="74">
        <v>3</v>
      </c>
      <c r="M59" s="74">
        <v>10</v>
      </c>
      <c r="N59" s="75" t="s">
        <v>15</v>
      </c>
      <c r="O59" s="76">
        <v>240</v>
      </c>
      <c r="P59" s="52"/>
      <c r="Q59" s="63">
        <v>463</v>
      </c>
      <c r="R59" s="63">
        <v>0</v>
      </c>
      <c r="S59" s="70"/>
      <c r="T59" s="71"/>
      <c r="U59" s="66">
        <v>0</v>
      </c>
      <c r="V59" s="67">
        <v>0</v>
      </c>
      <c r="W59" s="67">
        <f t="shared" si="2"/>
        <v>0</v>
      </c>
      <c r="X59" s="67">
        <v>0</v>
      </c>
    </row>
    <row r="60" spans="1:24" ht="31.5" customHeight="1" x14ac:dyDescent="0.3">
      <c r="A60" s="20"/>
      <c r="B60" s="42">
        <v>400</v>
      </c>
      <c r="C60" s="42"/>
      <c r="D60" s="42"/>
      <c r="E60" s="42"/>
      <c r="F60" s="42"/>
      <c r="G60" s="42"/>
      <c r="H60" s="42"/>
      <c r="I60" s="42"/>
      <c r="J60" s="47" t="s">
        <v>38</v>
      </c>
      <c r="K60" s="48">
        <v>939</v>
      </c>
      <c r="L60" s="49">
        <v>4</v>
      </c>
      <c r="M60" s="49"/>
      <c r="N60" s="50"/>
      <c r="O60" s="51"/>
      <c r="P60" s="89">
        <v>2897.2</v>
      </c>
      <c r="Q60" s="53">
        <f>Q61</f>
        <v>7876.9</v>
      </c>
      <c r="R60" s="53">
        <f>R61</f>
        <v>0</v>
      </c>
      <c r="S60" s="54"/>
      <c r="T60" s="55"/>
      <c r="U60" s="56">
        <v>0</v>
      </c>
      <c r="V60" s="57">
        <v>0</v>
      </c>
      <c r="W60" s="57">
        <f t="shared" si="2"/>
        <v>0</v>
      </c>
      <c r="X60" s="57">
        <v>0</v>
      </c>
    </row>
    <row r="61" spans="1:24" ht="18.75" x14ac:dyDescent="0.3">
      <c r="A61" s="20"/>
      <c r="B61" s="42">
        <v>409</v>
      </c>
      <c r="C61" s="42"/>
      <c r="D61" s="42"/>
      <c r="E61" s="42"/>
      <c r="F61" s="42"/>
      <c r="G61" s="42"/>
      <c r="H61" s="42"/>
      <c r="I61" s="42"/>
      <c r="J61" s="58" t="s">
        <v>39</v>
      </c>
      <c r="K61" s="59">
        <v>939</v>
      </c>
      <c r="L61" s="60">
        <v>4</v>
      </c>
      <c r="M61" s="60">
        <v>9</v>
      </c>
      <c r="N61" s="61"/>
      <c r="O61" s="62"/>
      <c r="P61" s="52">
        <v>2897.2</v>
      </c>
      <c r="Q61" s="63">
        <f>Q62+Q65</f>
        <v>7876.9</v>
      </c>
      <c r="R61" s="63">
        <v>0</v>
      </c>
      <c r="S61" s="64"/>
      <c r="T61" s="65"/>
      <c r="U61" s="66">
        <v>0</v>
      </c>
      <c r="V61" s="67">
        <v>0</v>
      </c>
      <c r="W61" s="67">
        <f t="shared" si="2"/>
        <v>0</v>
      </c>
      <c r="X61" s="67">
        <v>0</v>
      </c>
    </row>
    <row r="62" spans="1:24" ht="17.25" customHeight="1" x14ac:dyDescent="0.3">
      <c r="A62" s="20"/>
      <c r="B62" s="42" t="s">
        <v>15</v>
      </c>
      <c r="C62" s="42"/>
      <c r="D62" s="42"/>
      <c r="E62" s="42"/>
      <c r="F62" s="42"/>
      <c r="G62" s="42"/>
      <c r="H62" s="42"/>
      <c r="I62" s="42"/>
      <c r="J62" s="68" t="s">
        <v>16</v>
      </c>
      <c r="K62" s="59">
        <v>939</v>
      </c>
      <c r="L62" s="60">
        <v>4</v>
      </c>
      <c r="M62" s="60">
        <v>9</v>
      </c>
      <c r="N62" s="61" t="s">
        <v>15</v>
      </c>
      <c r="O62" s="62"/>
      <c r="P62" s="52">
        <v>997.2</v>
      </c>
      <c r="Q62" s="63">
        <f>Q63</f>
        <v>5976.9000000000005</v>
      </c>
      <c r="R62" s="63">
        <f>R63</f>
        <v>0</v>
      </c>
      <c r="S62" s="64"/>
      <c r="T62" s="65"/>
      <c r="U62" s="66">
        <v>0</v>
      </c>
      <c r="V62" s="67">
        <v>0</v>
      </c>
      <c r="W62" s="67">
        <f t="shared" si="2"/>
        <v>0</v>
      </c>
      <c r="X62" s="67">
        <v>0</v>
      </c>
    </row>
    <row r="63" spans="1:24" ht="41.25" customHeight="1" x14ac:dyDescent="0.3">
      <c r="A63" s="20"/>
      <c r="B63" s="42">
        <v>600</v>
      </c>
      <c r="C63" s="42"/>
      <c r="D63" s="42"/>
      <c r="E63" s="42"/>
      <c r="F63" s="42"/>
      <c r="G63" s="42"/>
      <c r="H63" s="42"/>
      <c r="I63" s="42"/>
      <c r="J63" s="58" t="s">
        <v>29</v>
      </c>
      <c r="K63" s="59">
        <v>939</v>
      </c>
      <c r="L63" s="60">
        <v>4</v>
      </c>
      <c r="M63" s="60">
        <v>9</v>
      </c>
      <c r="N63" s="61" t="s">
        <v>15</v>
      </c>
      <c r="O63" s="62">
        <v>600</v>
      </c>
      <c r="P63" s="52">
        <v>997.2</v>
      </c>
      <c r="Q63" s="63">
        <f>Q64</f>
        <v>5976.9000000000005</v>
      </c>
      <c r="R63" s="63">
        <f>R64</f>
        <v>0</v>
      </c>
      <c r="S63" s="64"/>
      <c r="T63" s="65"/>
      <c r="U63" s="66">
        <v>0</v>
      </c>
      <c r="V63" s="67">
        <v>0</v>
      </c>
      <c r="W63" s="67">
        <f t="shared" si="2"/>
        <v>0</v>
      </c>
      <c r="X63" s="67">
        <v>0</v>
      </c>
    </row>
    <row r="64" spans="1:24" ht="18.75" x14ac:dyDescent="0.3">
      <c r="A64" s="20"/>
      <c r="B64" s="42">
        <v>610</v>
      </c>
      <c r="C64" s="42"/>
      <c r="D64" s="42"/>
      <c r="E64" s="42"/>
      <c r="F64" s="42"/>
      <c r="G64" s="42"/>
      <c r="H64" s="42"/>
      <c r="I64" s="42"/>
      <c r="J64" s="68" t="s">
        <v>30</v>
      </c>
      <c r="K64" s="59">
        <v>939</v>
      </c>
      <c r="L64" s="60">
        <v>4</v>
      </c>
      <c r="M64" s="60">
        <v>9</v>
      </c>
      <c r="N64" s="61" t="s">
        <v>15</v>
      </c>
      <c r="O64" s="62">
        <v>610</v>
      </c>
      <c r="P64" s="52">
        <v>997.2</v>
      </c>
      <c r="Q64" s="63">
        <f>882.1+6485.8-1391</f>
        <v>5976.9000000000005</v>
      </c>
      <c r="R64" s="63">
        <v>0</v>
      </c>
      <c r="S64" s="64"/>
      <c r="T64" s="65"/>
      <c r="U64" s="66">
        <v>0</v>
      </c>
      <c r="V64" s="67">
        <v>0</v>
      </c>
      <c r="W64" s="67">
        <f t="shared" si="2"/>
        <v>0</v>
      </c>
      <c r="X64" s="67">
        <v>0</v>
      </c>
    </row>
    <row r="65" spans="1:24" ht="138.75" customHeight="1" x14ac:dyDescent="0.3">
      <c r="A65" s="20"/>
      <c r="B65" s="42" t="s">
        <v>40</v>
      </c>
      <c r="C65" s="42"/>
      <c r="D65" s="42"/>
      <c r="E65" s="42"/>
      <c r="F65" s="42"/>
      <c r="G65" s="42"/>
      <c r="H65" s="42"/>
      <c r="I65" s="42"/>
      <c r="J65" s="58" t="s">
        <v>61</v>
      </c>
      <c r="K65" s="59">
        <v>939</v>
      </c>
      <c r="L65" s="60">
        <v>4</v>
      </c>
      <c r="M65" s="60">
        <v>9</v>
      </c>
      <c r="N65" s="61" t="s">
        <v>40</v>
      </c>
      <c r="O65" s="62"/>
      <c r="P65" s="52">
        <v>1900</v>
      </c>
      <c r="Q65" s="63">
        <f>Q66</f>
        <v>1899.9999999999991</v>
      </c>
      <c r="R65" s="63">
        <f>R66</f>
        <v>0</v>
      </c>
      <c r="S65" s="64"/>
      <c r="T65" s="65"/>
      <c r="U65" s="66">
        <v>0</v>
      </c>
      <c r="V65" s="67">
        <v>0</v>
      </c>
      <c r="W65" s="67">
        <f t="shared" si="2"/>
        <v>0</v>
      </c>
      <c r="X65" s="67">
        <v>0</v>
      </c>
    </row>
    <row r="66" spans="1:24" ht="42.75" customHeight="1" x14ac:dyDescent="0.3">
      <c r="A66" s="20"/>
      <c r="B66" s="42">
        <v>600</v>
      </c>
      <c r="C66" s="42"/>
      <c r="D66" s="42"/>
      <c r="E66" s="42"/>
      <c r="F66" s="42"/>
      <c r="G66" s="42"/>
      <c r="H66" s="42"/>
      <c r="I66" s="42"/>
      <c r="J66" s="68" t="s">
        <v>29</v>
      </c>
      <c r="K66" s="59">
        <v>939</v>
      </c>
      <c r="L66" s="60">
        <v>4</v>
      </c>
      <c r="M66" s="60">
        <v>9</v>
      </c>
      <c r="N66" s="61" t="s">
        <v>40</v>
      </c>
      <c r="O66" s="62">
        <v>600</v>
      </c>
      <c r="P66" s="52">
        <v>1900</v>
      </c>
      <c r="Q66" s="63">
        <f>Q67</f>
        <v>1899.9999999999991</v>
      </c>
      <c r="R66" s="63">
        <f>R67</f>
        <v>0</v>
      </c>
      <c r="S66" s="64"/>
      <c r="T66" s="65"/>
      <c r="U66" s="66">
        <v>0</v>
      </c>
      <c r="V66" s="67">
        <v>0</v>
      </c>
      <c r="W66" s="67">
        <f t="shared" si="2"/>
        <v>0</v>
      </c>
      <c r="X66" s="67">
        <v>0</v>
      </c>
    </row>
    <row r="67" spans="1:24" ht="25.5" customHeight="1" x14ac:dyDescent="0.3">
      <c r="A67" s="20"/>
      <c r="B67" s="42">
        <v>610</v>
      </c>
      <c r="C67" s="42"/>
      <c r="D67" s="42"/>
      <c r="E67" s="42"/>
      <c r="F67" s="42"/>
      <c r="G67" s="42"/>
      <c r="H67" s="42"/>
      <c r="I67" s="42"/>
      <c r="J67" s="58" t="s">
        <v>30</v>
      </c>
      <c r="K67" s="59">
        <v>939</v>
      </c>
      <c r="L67" s="60">
        <v>4</v>
      </c>
      <c r="M67" s="60">
        <v>9</v>
      </c>
      <c r="N67" s="61" t="s">
        <v>40</v>
      </c>
      <c r="O67" s="62">
        <v>610</v>
      </c>
      <c r="P67" s="52">
        <v>1900</v>
      </c>
      <c r="Q67" s="63">
        <f>[1]Новый_3!$P$65-6485.8</f>
        <v>1899.9999999999991</v>
      </c>
      <c r="R67" s="63">
        <v>0</v>
      </c>
      <c r="S67" s="64"/>
      <c r="T67" s="65"/>
      <c r="U67" s="66">
        <v>0</v>
      </c>
      <c r="V67" s="67">
        <v>0</v>
      </c>
      <c r="W67" s="67">
        <f t="shared" si="2"/>
        <v>0</v>
      </c>
      <c r="X67" s="67">
        <v>0</v>
      </c>
    </row>
    <row r="68" spans="1:24" ht="26.25" customHeight="1" x14ac:dyDescent="0.3">
      <c r="A68" s="20"/>
      <c r="B68" s="42">
        <v>500</v>
      </c>
      <c r="C68" s="42"/>
      <c r="D68" s="42"/>
      <c r="E68" s="42"/>
      <c r="F68" s="42"/>
      <c r="G68" s="42"/>
      <c r="H68" s="42"/>
      <c r="I68" s="42"/>
      <c r="J68" s="47" t="s">
        <v>41</v>
      </c>
      <c r="K68" s="48">
        <v>939</v>
      </c>
      <c r="L68" s="49">
        <v>5</v>
      </c>
      <c r="M68" s="49"/>
      <c r="N68" s="50"/>
      <c r="O68" s="51"/>
      <c r="P68" s="89">
        <v>31130.7</v>
      </c>
      <c r="Q68" s="53">
        <f>Q69</f>
        <v>74680.099999999991</v>
      </c>
      <c r="R68" s="53">
        <f>R69</f>
        <v>6084.1</v>
      </c>
      <c r="S68" s="54"/>
      <c r="T68" s="55"/>
      <c r="U68" s="56">
        <f>U69</f>
        <v>23366.7</v>
      </c>
      <c r="V68" s="57">
        <v>0</v>
      </c>
      <c r="W68" s="57">
        <f t="shared" si="2"/>
        <v>31.289058263178546</v>
      </c>
      <c r="X68" s="57">
        <f t="shared" si="4"/>
        <v>0</v>
      </c>
    </row>
    <row r="69" spans="1:24" ht="18.75" x14ac:dyDescent="0.3">
      <c r="A69" s="20"/>
      <c r="B69" s="42">
        <v>503</v>
      </c>
      <c r="C69" s="42"/>
      <c r="D69" s="42"/>
      <c r="E69" s="42"/>
      <c r="F69" s="42"/>
      <c r="G69" s="42"/>
      <c r="H69" s="42"/>
      <c r="I69" s="42"/>
      <c r="J69" s="58" t="s">
        <v>42</v>
      </c>
      <c r="K69" s="59">
        <v>939</v>
      </c>
      <c r="L69" s="60">
        <v>5</v>
      </c>
      <c r="M69" s="60">
        <v>3</v>
      </c>
      <c r="N69" s="61"/>
      <c r="O69" s="62"/>
      <c r="P69" s="52">
        <v>31130.7</v>
      </c>
      <c r="Q69" s="63">
        <f>Q70+Q77</f>
        <v>74680.099999999991</v>
      </c>
      <c r="R69" s="63">
        <f>R79</f>
        <v>6084.1</v>
      </c>
      <c r="S69" s="64"/>
      <c r="T69" s="65"/>
      <c r="U69" s="66">
        <f>U70+U77</f>
        <v>23366.7</v>
      </c>
      <c r="V69" s="78">
        <v>0</v>
      </c>
      <c r="W69" s="67">
        <f t="shared" si="2"/>
        <v>31.289058263178546</v>
      </c>
      <c r="X69" s="67">
        <f t="shared" si="4"/>
        <v>0</v>
      </c>
    </row>
    <row r="70" spans="1:24" ht="21.75" customHeight="1" x14ac:dyDescent="0.3">
      <c r="A70" s="20"/>
      <c r="B70" s="42" t="s">
        <v>15</v>
      </c>
      <c r="C70" s="42"/>
      <c r="D70" s="42"/>
      <c r="E70" s="42"/>
      <c r="F70" s="42"/>
      <c r="G70" s="42"/>
      <c r="H70" s="42"/>
      <c r="I70" s="42"/>
      <c r="J70" s="68" t="s">
        <v>16</v>
      </c>
      <c r="K70" s="59">
        <v>939</v>
      </c>
      <c r="L70" s="60">
        <v>5</v>
      </c>
      <c r="M70" s="60">
        <v>3</v>
      </c>
      <c r="N70" s="61" t="s">
        <v>15</v>
      </c>
      <c r="O70" s="62"/>
      <c r="P70" s="52">
        <v>27130.7</v>
      </c>
      <c r="Q70" s="63">
        <f>Q73+Q71</f>
        <v>29847.899999999994</v>
      </c>
      <c r="R70" s="63">
        <v>0</v>
      </c>
      <c r="S70" s="64"/>
      <c r="T70" s="65"/>
      <c r="U70" s="66">
        <f>U73</f>
        <v>12821.2</v>
      </c>
      <c r="V70" s="67">
        <v>0</v>
      </c>
      <c r="W70" s="67">
        <f t="shared" si="2"/>
        <v>42.955115770288707</v>
      </c>
      <c r="X70" s="67">
        <v>0</v>
      </c>
    </row>
    <row r="71" spans="1:24" ht="39" customHeight="1" x14ac:dyDescent="0.3">
      <c r="A71" s="20"/>
      <c r="B71" s="27"/>
      <c r="C71" s="27"/>
      <c r="D71" s="27"/>
      <c r="E71" s="27"/>
      <c r="F71" s="27"/>
      <c r="G71" s="27"/>
      <c r="H71" s="27"/>
      <c r="I71" s="27"/>
      <c r="J71" s="68" t="s">
        <v>27</v>
      </c>
      <c r="K71" s="59">
        <v>939</v>
      </c>
      <c r="L71" s="60">
        <v>5</v>
      </c>
      <c r="M71" s="60">
        <v>3</v>
      </c>
      <c r="N71" s="61" t="s">
        <v>15</v>
      </c>
      <c r="O71" s="62">
        <v>200</v>
      </c>
      <c r="P71" s="52"/>
      <c r="Q71" s="63">
        <f>Q72</f>
        <v>2903.3</v>
      </c>
      <c r="R71" s="63">
        <v>0</v>
      </c>
      <c r="S71" s="70"/>
      <c r="T71" s="71"/>
      <c r="U71" s="66">
        <v>0</v>
      </c>
      <c r="V71" s="67">
        <v>0</v>
      </c>
      <c r="W71" s="67">
        <f t="shared" si="2"/>
        <v>0</v>
      </c>
      <c r="X71" s="67">
        <v>0</v>
      </c>
    </row>
    <row r="72" spans="1:24" ht="42" customHeight="1" x14ac:dyDescent="0.3">
      <c r="A72" s="20"/>
      <c r="B72" s="27"/>
      <c r="C72" s="27"/>
      <c r="D72" s="27"/>
      <c r="E72" s="27"/>
      <c r="F72" s="27"/>
      <c r="G72" s="27"/>
      <c r="H72" s="27"/>
      <c r="I72" s="27"/>
      <c r="J72" s="58" t="s">
        <v>28</v>
      </c>
      <c r="K72" s="59">
        <v>939</v>
      </c>
      <c r="L72" s="60">
        <v>5</v>
      </c>
      <c r="M72" s="60">
        <v>3</v>
      </c>
      <c r="N72" s="61" t="s">
        <v>15</v>
      </c>
      <c r="O72" s="62">
        <v>240</v>
      </c>
      <c r="P72" s="52"/>
      <c r="Q72" s="63">
        <v>2903.3</v>
      </c>
      <c r="R72" s="63">
        <v>0</v>
      </c>
      <c r="S72" s="70"/>
      <c r="T72" s="71"/>
      <c r="U72" s="66">
        <v>0</v>
      </c>
      <c r="V72" s="67">
        <v>0</v>
      </c>
      <c r="W72" s="67">
        <f t="shared" si="2"/>
        <v>0</v>
      </c>
      <c r="X72" s="67">
        <v>0</v>
      </c>
    </row>
    <row r="73" spans="1:24" ht="44.25" customHeight="1" x14ac:dyDescent="0.3">
      <c r="A73" s="20"/>
      <c r="B73" s="42">
        <v>600</v>
      </c>
      <c r="C73" s="42"/>
      <c r="D73" s="42"/>
      <c r="E73" s="42"/>
      <c r="F73" s="42"/>
      <c r="G73" s="42"/>
      <c r="H73" s="42"/>
      <c r="I73" s="42"/>
      <c r="J73" s="58" t="s">
        <v>29</v>
      </c>
      <c r="K73" s="59">
        <v>939</v>
      </c>
      <c r="L73" s="60">
        <v>5</v>
      </c>
      <c r="M73" s="60">
        <v>3</v>
      </c>
      <c r="N73" s="61" t="s">
        <v>15</v>
      </c>
      <c r="O73" s="62">
        <v>600</v>
      </c>
      <c r="P73" s="52">
        <v>25768.400000000001</v>
      </c>
      <c r="Q73" s="63">
        <f>Q74</f>
        <v>26944.599999999995</v>
      </c>
      <c r="R73" s="63">
        <v>0</v>
      </c>
      <c r="S73" s="64"/>
      <c r="T73" s="65"/>
      <c r="U73" s="66">
        <f>U74</f>
        <v>12821.2</v>
      </c>
      <c r="V73" s="67">
        <f>V74</f>
        <v>0</v>
      </c>
      <c r="W73" s="67">
        <f t="shared" si="2"/>
        <v>47.583560342332056</v>
      </c>
      <c r="X73" s="67">
        <v>0</v>
      </c>
    </row>
    <row r="74" spans="1:24" ht="18.75" x14ac:dyDescent="0.3">
      <c r="A74" s="20"/>
      <c r="B74" s="42">
        <v>610</v>
      </c>
      <c r="C74" s="42"/>
      <c r="D74" s="42"/>
      <c r="E74" s="42"/>
      <c r="F74" s="42"/>
      <c r="G74" s="42"/>
      <c r="H74" s="42"/>
      <c r="I74" s="42"/>
      <c r="J74" s="68" t="s">
        <v>30</v>
      </c>
      <c r="K74" s="59">
        <v>939</v>
      </c>
      <c r="L74" s="60">
        <v>5</v>
      </c>
      <c r="M74" s="60">
        <v>3</v>
      </c>
      <c r="N74" s="61" t="s">
        <v>15</v>
      </c>
      <c r="O74" s="62">
        <v>610</v>
      </c>
      <c r="P74" s="52">
        <v>23968.400000000001</v>
      </c>
      <c r="Q74" s="63">
        <f>[1]Новый_3!$P$70-1254.9+600</f>
        <v>26944.599999999995</v>
      </c>
      <c r="R74" s="63">
        <v>0</v>
      </c>
      <c r="S74" s="64"/>
      <c r="T74" s="65"/>
      <c r="U74" s="66">
        <v>12821.2</v>
      </c>
      <c r="V74" s="67">
        <v>0</v>
      </c>
      <c r="W74" s="67">
        <f t="shared" si="2"/>
        <v>47.583560342332056</v>
      </c>
      <c r="X74" s="67">
        <v>0</v>
      </c>
    </row>
    <row r="75" spans="1:24" ht="18.75" hidden="1" x14ac:dyDescent="0.3">
      <c r="A75" s="20"/>
      <c r="B75" s="42">
        <v>800</v>
      </c>
      <c r="C75" s="42"/>
      <c r="D75" s="42"/>
      <c r="E75" s="42"/>
      <c r="F75" s="42"/>
      <c r="G75" s="42"/>
      <c r="H75" s="42"/>
      <c r="I75" s="42"/>
      <c r="J75" s="68" t="s">
        <v>20</v>
      </c>
      <c r="K75" s="59">
        <v>939</v>
      </c>
      <c r="L75" s="60">
        <v>5</v>
      </c>
      <c r="M75" s="60">
        <v>3</v>
      </c>
      <c r="N75" s="61" t="s">
        <v>15</v>
      </c>
      <c r="O75" s="62">
        <v>800</v>
      </c>
      <c r="P75" s="52">
        <v>0.1</v>
      </c>
      <c r="Q75" s="63">
        <f>Q76</f>
        <v>0</v>
      </c>
      <c r="R75" s="63">
        <v>0</v>
      </c>
      <c r="S75" s="64"/>
      <c r="T75" s="65"/>
      <c r="U75" s="66"/>
      <c r="V75" s="67"/>
      <c r="W75" s="67" t="e">
        <f t="shared" si="2"/>
        <v>#DIV/0!</v>
      </c>
      <c r="X75" s="67" t="e">
        <f t="shared" si="4"/>
        <v>#DIV/0!</v>
      </c>
    </row>
    <row r="76" spans="1:24" ht="75" hidden="1" x14ac:dyDescent="0.3">
      <c r="A76" s="20"/>
      <c r="B76" s="42">
        <v>630</v>
      </c>
      <c r="C76" s="42"/>
      <c r="D76" s="42"/>
      <c r="E76" s="42"/>
      <c r="F76" s="42"/>
      <c r="G76" s="42"/>
      <c r="H76" s="42"/>
      <c r="I76" s="42"/>
      <c r="J76" s="58" t="s">
        <v>43</v>
      </c>
      <c r="K76" s="59">
        <v>939</v>
      </c>
      <c r="L76" s="60">
        <v>5</v>
      </c>
      <c r="M76" s="60">
        <v>3</v>
      </c>
      <c r="N76" s="61" t="s">
        <v>15</v>
      </c>
      <c r="O76" s="62">
        <v>810</v>
      </c>
      <c r="P76" s="52">
        <v>1800</v>
      </c>
      <c r="Q76" s="63">
        <v>0</v>
      </c>
      <c r="R76" s="63">
        <v>0</v>
      </c>
      <c r="S76" s="64"/>
      <c r="T76" s="65"/>
      <c r="U76" s="66"/>
      <c r="V76" s="67"/>
      <c r="W76" s="67" t="e">
        <f t="shared" ref="W76:W105" si="6">U76*100/Q76</f>
        <v>#DIV/0!</v>
      </c>
      <c r="X76" s="67" t="e">
        <f t="shared" ref="X76:X104" si="7">V76*100/R76</f>
        <v>#DIV/0!</v>
      </c>
    </row>
    <row r="77" spans="1:24" ht="61.5" customHeight="1" x14ac:dyDescent="0.3">
      <c r="A77" s="20"/>
      <c r="B77" s="42" t="s">
        <v>44</v>
      </c>
      <c r="C77" s="42"/>
      <c r="D77" s="42"/>
      <c r="E77" s="42"/>
      <c r="F77" s="42"/>
      <c r="G77" s="42"/>
      <c r="H77" s="42"/>
      <c r="I77" s="42"/>
      <c r="J77" s="68" t="s">
        <v>45</v>
      </c>
      <c r="K77" s="59">
        <v>939</v>
      </c>
      <c r="L77" s="60">
        <v>5</v>
      </c>
      <c r="M77" s="60">
        <v>3</v>
      </c>
      <c r="N77" s="61" t="s">
        <v>44</v>
      </c>
      <c r="O77" s="62"/>
      <c r="P77" s="52">
        <v>4000</v>
      </c>
      <c r="Q77" s="63">
        <f>Q78</f>
        <v>44832.2</v>
      </c>
      <c r="R77" s="63">
        <f>R78</f>
        <v>6084.1</v>
      </c>
      <c r="S77" s="64"/>
      <c r="T77" s="65"/>
      <c r="U77" s="66">
        <f>U78</f>
        <v>10545.5</v>
      </c>
      <c r="V77" s="67">
        <f>V78</f>
        <v>0</v>
      </c>
      <c r="W77" s="67">
        <f t="shared" si="6"/>
        <v>23.522155950410642</v>
      </c>
      <c r="X77" s="67">
        <f t="shared" si="7"/>
        <v>0</v>
      </c>
    </row>
    <row r="78" spans="1:24" ht="42" customHeight="1" x14ac:dyDescent="0.3">
      <c r="A78" s="20"/>
      <c r="B78" s="42">
        <v>600</v>
      </c>
      <c r="C78" s="42"/>
      <c r="D78" s="42"/>
      <c r="E78" s="42"/>
      <c r="F78" s="42"/>
      <c r="G78" s="42"/>
      <c r="H78" s="42"/>
      <c r="I78" s="42"/>
      <c r="J78" s="58" t="s">
        <v>29</v>
      </c>
      <c r="K78" s="59">
        <v>939</v>
      </c>
      <c r="L78" s="60">
        <v>5</v>
      </c>
      <c r="M78" s="60">
        <v>3</v>
      </c>
      <c r="N78" s="61" t="s">
        <v>44</v>
      </c>
      <c r="O78" s="62">
        <v>600</v>
      </c>
      <c r="P78" s="52">
        <v>4000</v>
      </c>
      <c r="Q78" s="63">
        <f>Q79</f>
        <v>44832.2</v>
      </c>
      <c r="R78" s="63">
        <f>R79</f>
        <v>6084.1</v>
      </c>
      <c r="S78" s="64"/>
      <c r="T78" s="65"/>
      <c r="U78" s="66">
        <f>U79</f>
        <v>10545.5</v>
      </c>
      <c r="V78" s="67">
        <f>V79</f>
        <v>0</v>
      </c>
      <c r="W78" s="67">
        <f t="shared" si="6"/>
        <v>23.522155950410642</v>
      </c>
      <c r="X78" s="67">
        <f t="shared" si="7"/>
        <v>0</v>
      </c>
    </row>
    <row r="79" spans="1:24" ht="27" customHeight="1" x14ac:dyDescent="0.3">
      <c r="A79" s="20"/>
      <c r="B79" s="42">
        <v>610</v>
      </c>
      <c r="C79" s="42"/>
      <c r="D79" s="42"/>
      <c r="E79" s="42"/>
      <c r="F79" s="42"/>
      <c r="G79" s="42"/>
      <c r="H79" s="42"/>
      <c r="I79" s="42"/>
      <c r="J79" s="68" t="s">
        <v>30</v>
      </c>
      <c r="K79" s="59">
        <v>939</v>
      </c>
      <c r="L79" s="60">
        <v>5</v>
      </c>
      <c r="M79" s="60">
        <v>3</v>
      </c>
      <c r="N79" s="61" t="s">
        <v>44</v>
      </c>
      <c r="O79" s="62">
        <v>610</v>
      </c>
      <c r="P79" s="52">
        <v>4000</v>
      </c>
      <c r="Q79" s="63">
        <v>44832.2</v>
      </c>
      <c r="R79" s="63">
        <v>6084.1</v>
      </c>
      <c r="S79" s="64"/>
      <c r="T79" s="65"/>
      <c r="U79" s="66">
        <v>10545.5</v>
      </c>
      <c r="V79" s="67">
        <v>0</v>
      </c>
      <c r="W79" s="67">
        <f t="shared" si="6"/>
        <v>23.522155950410642</v>
      </c>
      <c r="X79" s="67">
        <f t="shared" si="7"/>
        <v>0</v>
      </c>
    </row>
    <row r="80" spans="1:24" ht="18.75" hidden="1" x14ac:dyDescent="0.3">
      <c r="A80" s="20"/>
      <c r="B80" s="42">
        <v>700</v>
      </c>
      <c r="C80" s="42"/>
      <c r="D80" s="42"/>
      <c r="E80" s="42"/>
      <c r="F80" s="42"/>
      <c r="G80" s="42"/>
      <c r="H80" s="42"/>
      <c r="I80" s="42"/>
      <c r="J80" s="58" t="s">
        <v>46</v>
      </c>
      <c r="K80" s="59">
        <v>939</v>
      </c>
      <c r="L80" s="60">
        <v>7</v>
      </c>
      <c r="M80" s="60"/>
      <c r="N80" s="61"/>
      <c r="O80" s="62"/>
      <c r="P80" s="52">
        <v>8509.9</v>
      </c>
      <c r="Q80" s="63">
        <f>Q81</f>
        <v>0</v>
      </c>
      <c r="R80" s="63">
        <v>0</v>
      </c>
      <c r="S80" s="64"/>
      <c r="T80" s="65"/>
      <c r="U80" s="66"/>
      <c r="V80" s="67"/>
      <c r="W80" s="67" t="e">
        <f t="shared" si="6"/>
        <v>#DIV/0!</v>
      </c>
      <c r="X80" s="67" t="e">
        <f t="shared" si="7"/>
        <v>#DIV/0!</v>
      </c>
    </row>
    <row r="81" spans="1:24" ht="18.75" hidden="1" x14ac:dyDescent="0.3">
      <c r="A81" s="20"/>
      <c r="B81" s="42">
        <v>707</v>
      </c>
      <c r="C81" s="42"/>
      <c r="D81" s="42"/>
      <c r="E81" s="42"/>
      <c r="F81" s="42"/>
      <c r="G81" s="42"/>
      <c r="H81" s="42"/>
      <c r="I81" s="42"/>
      <c r="J81" s="68" t="s">
        <v>47</v>
      </c>
      <c r="K81" s="59">
        <v>939</v>
      </c>
      <c r="L81" s="60">
        <v>7</v>
      </c>
      <c r="M81" s="60">
        <v>7</v>
      </c>
      <c r="N81" s="61"/>
      <c r="O81" s="62"/>
      <c r="P81" s="52">
        <v>8509.9</v>
      </c>
      <c r="Q81" s="63">
        <f>Q82</f>
        <v>0</v>
      </c>
      <c r="R81" s="63">
        <v>0</v>
      </c>
      <c r="S81" s="64"/>
      <c r="T81" s="65"/>
      <c r="U81" s="66"/>
      <c r="V81" s="67"/>
      <c r="W81" s="67" t="e">
        <f t="shared" si="6"/>
        <v>#DIV/0!</v>
      </c>
      <c r="X81" s="67" t="e">
        <f t="shared" si="7"/>
        <v>#DIV/0!</v>
      </c>
    </row>
    <row r="82" spans="1:24" ht="15" hidden="1" customHeight="1" x14ac:dyDescent="0.3">
      <c r="A82" s="20"/>
      <c r="B82" s="42" t="s">
        <v>15</v>
      </c>
      <c r="C82" s="42"/>
      <c r="D82" s="42"/>
      <c r="E82" s="42"/>
      <c r="F82" s="42"/>
      <c r="G82" s="42"/>
      <c r="H82" s="42"/>
      <c r="I82" s="42"/>
      <c r="J82" s="58" t="s">
        <v>16</v>
      </c>
      <c r="K82" s="59">
        <v>939</v>
      </c>
      <c r="L82" s="60">
        <v>7</v>
      </c>
      <c r="M82" s="60">
        <v>7</v>
      </c>
      <c r="N82" s="61" t="s">
        <v>15</v>
      </c>
      <c r="O82" s="62"/>
      <c r="P82" s="52">
        <v>8509.9</v>
      </c>
      <c r="Q82" s="63">
        <f>Q83</f>
        <v>0</v>
      </c>
      <c r="R82" s="63">
        <v>0</v>
      </c>
      <c r="S82" s="64"/>
      <c r="T82" s="65"/>
      <c r="U82" s="66"/>
      <c r="V82" s="67"/>
      <c r="W82" s="67" t="e">
        <f t="shared" si="6"/>
        <v>#DIV/0!</v>
      </c>
      <c r="X82" s="67" t="e">
        <f t="shared" si="7"/>
        <v>#DIV/0!</v>
      </c>
    </row>
    <row r="83" spans="1:24" ht="56.25" hidden="1" x14ac:dyDescent="0.3">
      <c r="A83" s="20"/>
      <c r="B83" s="42">
        <v>600</v>
      </c>
      <c r="C83" s="42"/>
      <c r="D83" s="42"/>
      <c r="E83" s="42"/>
      <c r="F83" s="42"/>
      <c r="G83" s="42"/>
      <c r="H83" s="42"/>
      <c r="I83" s="42"/>
      <c r="J83" s="68" t="s">
        <v>29</v>
      </c>
      <c r="K83" s="59">
        <v>939</v>
      </c>
      <c r="L83" s="60">
        <v>7</v>
      </c>
      <c r="M83" s="60">
        <v>7</v>
      </c>
      <c r="N83" s="61" t="s">
        <v>15</v>
      </c>
      <c r="O83" s="62">
        <v>600</v>
      </c>
      <c r="P83" s="52">
        <v>8509.9</v>
      </c>
      <c r="Q83" s="63">
        <f>Q84</f>
        <v>0</v>
      </c>
      <c r="R83" s="63">
        <v>0</v>
      </c>
      <c r="S83" s="64"/>
      <c r="T83" s="65"/>
      <c r="U83" s="66"/>
      <c r="V83" s="67"/>
      <c r="W83" s="67" t="e">
        <f t="shared" si="6"/>
        <v>#DIV/0!</v>
      </c>
      <c r="X83" s="67" t="e">
        <f t="shared" si="7"/>
        <v>#DIV/0!</v>
      </c>
    </row>
    <row r="84" spans="1:24" ht="18.75" hidden="1" x14ac:dyDescent="0.3">
      <c r="A84" s="20"/>
      <c r="B84" s="42">
        <v>610</v>
      </c>
      <c r="C84" s="42"/>
      <c r="D84" s="42"/>
      <c r="E84" s="42"/>
      <c r="F84" s="42"/>
      <c r="G84" s="42"/>
      <c r="H84" s="42"/>
      <c r="I84" s="42"/>
      <c r="J84" s="58" t="s">
        <v>30</v>
      </c>
      <c r="K84" s="59">
        <v>939</v>
      </c>
      <c r="L84" s="60">
        <v>7</v>
      </c>
      <c r="M84" s="60">
        <v>7</v>
      </c>
      <c r="N84" s="61" t="s">
        <v>15</v>
      </c>
      <c r="O84" s="62">
        <v>610</v>
      </c>
      <c r="P84" s="52">
        <v>8509.9</v>
      </c>
      <c r="Q84" s="63">
        <v>0</v>
      </c>
      <c r="R84" s="63">
        <v>0</v>
      </c>
      <c r="S84" s="64"/>
      <c r="T84" s="65"/>
      <c r="U84" s="66"/>
      <c r="V84" s="67"/>
      <c r="W84" s="67" t="e">
        <f t="shared" si="6"/>
        <v>#DIV/0!</v>
      </c>
      <c r="X84" s="67" t="e">
        <f t="shared" si="7"/>
        <v>#DIV/0!</v>
      </c>
    </row>
    <row r="85" spans="1:24" ht="25.5" customHeight="1" x14ac:dyDescent="0.3">
      <c r="A85" s="20"/>
      <c r="B85" s="24"/>
      <c r="C85" s="24"/>
      <c r="D85" s="24"/>
      <c r="E85" s="24"/>
      <c r="F85" s="24"/>
      <c r="G85" s="24"/>
      <c r="H85" s="24"/>
      <c r="I85" s="24"/>
      <c r="J85" s="97" t="s">
        <v>46</v>
      </c>
      <c r="K85" s="91">
        <v>939</v>
      </c>
      <c r="L85" s="92">
        <v>7</v>
      </c>
      <c r="M85" s="92" t="s">
        <v>58</v>
      </c>
      <c r="N85" s="93" t="s">
        <v>58</v>
      </c>
      <c r="O85" s="94" t="s">
        <v>58</v>
      </c>
      <c r="P85" s="89"/>
      <c r="Q85" s="53">
        <f>Q86</f>
        <v>100</v>
      </c>
      <c r="R85" s="53">
        <v>0</v>
      </c>
      <c r="S85" s="95"/>
      <c r="T85" s="96"/>
      <c r="U85" s="56">
        <f>U86</f>
        <v>25.2</v>
      </c>
      <c r="V85" s="57">
        <v>0</v>
      </c>
      <c r="W85" s="57">
        <f t="shared" si="6"/>
        <v>25.2</v>
      </c>
      <c r="X85" s="57">
        <v>0</v>
      </c>
    </row>
    <row r="86" spans="1:24" ht="37.5" x14ac:dyDescent="0.3">
      <c r="A86" s="20"/>
      <c r="B86" s="24"/>
      <c r="C86" s="24"/>
      <c r="D86" s="24"/>
      <c r="E86" s="24"/>
      <c r="F86" s="24"/>
      <c r="G86" s="24"/>
      <c r="H86" s="24"/>
      <c r="I86" s="24"/>
      <c r="J86" s="69" t="s">
        <v>57</v>
      </c>
      <c r="K86" s="73">
        <v>939</v>
      </c>
      <c r="L86" s="74">
        <v>7</v>
      </c>
      <c r="M86" s="74">
        <v>5</v>
      </c>
      <c r="N86" s="75"/>
      <c r="O86" s="76"/>
      <c r="P86" s="52"/>
      <c r="Q86" s="63">
        <f>Q87</f>
        <v>100</v>
      </c>
      <c r="R86" s="63">
        <v>0</v>
      </c>
      <c r="S86" s="70"/>
      <c r="T86" s="71"/>
      <c r="U86" s="66">
        <f>U87</f>
        <v>25.2</v>
      </c>
      <c r="V86" s="67">
        <v>0</v>
      </c>
      <c r="W86" s="67">
        <f t="shared" si="6"/>
        <v>25.2</v>
      </c>
      <c r="X86" s="67">
        <v>0</v>
      </c>
    </row>
    <row r="87" spans="1:24" ht="93.75" x14ac:dyDescent="0.3">
      <c r="A87" s="20"/>
      <c r="B87" s="24"/>
      <c r="C87" s="24"/>
      <c r="D87" s="24"/>
      <c r="E87" s="24"/>
      <c r="F87" s="24"/>
      <c r="G87" s="24"/>
      <c r="H87" s="24"/>
      <c r="I87" s="24"/>
      <c r="J87" s="79" t="s">
        <v>60</v>
      </c>
      <c r="K87" s="73">
        <v>939</v>
      </c>
      <c r="L87" s="74">
        <v>7</v>
      </c>
      <c r="M87" s="74">
        <v>5</v>
      </c>
      <c r="N87" s="75" t="s">
        <v>31</v>
      </c>
      <c r="O87" s="76" t="s">
        <v>58</v>
      </c>
      <c r="P87" s="52"/>
      <c r="Q87" s="63">
        <f>Q88</f>
        <v>100</v>
      </c>
      <c r="R87" s="63">
        <v>0</v>
      </c>
      <c r="S87" s="70"/>
      <c r="T87" s="71"/>
      <c r="U87" s="66">
        <f>U88</f>
        <v>25.2</v>
      </c>
      <c r="V87" s="67">
        <v>0</v>
      </c>
      <c r="W87" s="67">
        <f t="shared" si="6"/>
        <v>25.2</v>
      </c>
      <c r="X87" s="67">
        <v>0</v>
      </c>
    </row>
    <row r="88" spans="1:24" ht="37.5" x14ac:dyDescent="0.3">
      <c r="A88" s="20"/>
      <c r="B88" s="24"/>
      <c r="C88" s="24"/>
      <c r="D88" s="24"/>
      <c r="E88" s="24"/>
      <c r="F88" s="24"/>
      <c r="G88" s="24"/>
      <c r="H88" s="24"/>
      <c r="I88" s="24"/>
      <c r="J88" s="69" t="s">
        <v>27</v>
      </c>
      <c r="K88" s="73">
        <v>939</v>
      </c>
      <c r="L88" s="74">
        <v>7</v>
      </c>
      <c r="M88" s="74">
        <v>5</v>
      </c>
      <c r="N88" s="75" t="s">
        <v>31</v>
      </c>
      <c r="O88" s="76">
        <v>200</v>
      </c>
      <c r="P88" s="52"/>
      <c r="Q88" s="63">
        <f>Q89</f>
        <v>100</v>
      </c>
      <c r="R88" s="63">
        <v>0</v>
      </c>
      <c r="S88" s="70"/>
      <c r="T88" s="71"/>
      <c r="U88" s="66">
        <f>U89</f>
        <v>25.2</v>
      </c>
      <c r="V88" s="67">
        <v>0</v>
      </c>
      <c r="W88" s="67">
        <f t="shared" si="6"/>
        <v>25.2</v>
      </c>
      <c r="X88" s="67">
        <v>0</v>
      </c>
    </row>
    <row r="89" spans="1:24" ht="37.5" customHeight="1" x14ac:dyDescent="0.3">
      <c r="A89" s="20"/>
      <c r="B89" s="24"/>
      <c r="C89" s="24"/>
      <c r="D89" s="24"/>
      <c r="E89" s="24"/>
      <c r="F89" s="24"/>
      <c r="G89" s="24"/>
      <c r="H89" s="24"/>
      <c r="I89" s="24"/>
      <c r="J89" s="79" t="s">
        <v>28</v>
      </c>
      <c r="K89" s="73">
        <v>939</v>
      </c>
      <c r="L89" s="74">
        <v>7</v>
      </c>
      <c r="M89" s="74">
        <v>5</v>
      </c>
      <c r="N89" s="75" t="s">
        <v>31</v>
      </c>
      <c r="O89" s="76">
        <v>240</v>
      </c>
      <c r="P89" s="52"/>
      <c r="Q89" s="63">
        <v>100</v>
      </c>
      <c r="R89" s="63">
        <v>0</v>
      </c>
      <c r="S89" s="70"/>
      <c r="T89" s="71"/>
      <c r="U89" s="66">
        <v>25.2</v>
      </c>
      <c r="V89" s="67">
        <v>0</v>
      </c>
      <c r="W89" s="67">
        <f t="shared" si="6"/>
        <v>25.2</v>
      </c>
      <c r="X89" s="67">
        <v>0</v>
      </c>
    </row>
    <row r="90" spans="1:24" ht="26.25" customHeight="1" x14ac:dyDescent="0.3">
      <c r="A90" s="20"/>
      <c r="B90" s="42">
        <v>800</v>
      </c>
      <c r="C90" s="42"/>
      <c r="D90" s="42"/>
      <c r="E90" s="42"/>
      <c r="F90" s="42"/>
      <c r="G90" s="42"/>
      <c r="H90" s="42"/>
      <c r="I90" s="42"/>
      <c r="J90" s="47" t="s">
        <v>48</v>
      </c>
      <c r="K90" s="48">
        <v>939</v>
      </c>
      <c r="L90" s="49">
        <v>8</v>
      </c>
      <c r="M90" s="49"/>
      <c r="N90" s="50"/>
      <c r="O90" s="51"/>
      <c r="P90" s="89">
        <v>484.8</v>
      </c>
      <c r="Q90" s="53">
        <f>Q91</f>
        <v>10481.9</v>
      </c>
      <c r="R90" s="53">
        <v>0</v>
      </c>
      <c r="S90" s="54"/>
      <c r="T90" s="55"/>
      <c r="U90" s="56">
        <f>U91</f>
        <v>5803.4</v>
      </c>
      <c r="V90" s="57">
        <v>0</v>
      </c>
      <c r="W90" s="57">
        <f t="shared" si="6"/>
        <v>55.365916484606799</v>
      </c>
      <c r="X90" s="57">
        <v>0</v>
      </c>
    </row>
    <row r="91" spans="1:24" ht="28.5" customHeight="1" x14ac:dyDescent="0.3">
      <c r="A91" s="20"/>
      <c r="B91" s="42">
        <v>804</v>
      </c>
      <c r="C91" s="42"/>
      <c r="D91" s="42"/>
      <c r="E91" s="42"/>
      <c r="F91" s="42"/>
      <c r="G91" s="42"/>
      <c r="H91" s="42"/>
      <c r="I91" s="42"/>
      <c r="J91" s="58" t="s">
        <v>49</v>
      </c>
      <c r="K91" s="59">
        <v>939</v>
      </c>
      <c r="L91" s="60">
        <v>8</v>
      </c>
      <c r="M91" s="60">
        <v>4</v>
      </c>
      <c r="N91" s="61"/>
      <c r="O91" s="62"/>
      <c r="P91" s="52">
        <v>484.8</v>
      </c>
      <c r="Q91" s="63">
        <f>Q92</f>
        <v>10481.9</v>
      </c>
      <c r="R91" s="63">
        <v>0</v>
      </c>
      <c r="S91" s="64"/>
      <c r="T91" s="65"/>
      <c r="U91" s="66">
        <f>U92</f>
        <v>5803.4</v>
      </c>
      <c r="V91" s="67">
        <v>0</v>
      </c>
      <c r="W91" s="67">
        <f t="shared" si="6"/>
        <v>55.365916484606799</v>
      </c>
      <c r="X91" s="67">
        <v>0</v>
      </c>
    </row>
    <row r="92" spans="1:24" ht="24.75" customHeight="1" x14ac:dyDescent="0.3">
      <c r="A92" s="20"/>
      <c r="B92" s="42" t="s">
        <v>15</v>
      </c>
      <c r="C92" s="42"/>
      <c r="D92" s="42"/>
      <c r="E92" s="42"/>
      <c r="F92" s="42"/>
      <c r="G92" s="42"/>
      <c r="H92" s="42"/>
      <c r="I92" s="42"/>
      <c r="J92" s="68" t="s">
        <v>16</v>
      </c>
      <c r="K92" s="59">
        <v>939</v>
      </c>
      <c r="L92" s="60">
        <v>8</v>
      </c>
      <c r="M92" s="60">
        <v>4</v>
      </c>
      <c r="N92" s="61" t="s">
        <v>15</v>
      </c>
      <c r="O92" s="62"/>
      <c r="P92" s="52">
        <v>484.8</v>
      </c>
      <c r="Q92" s="63">
        <f>Q93</f>
        <v>10481.9</v>
      </c>
      <c r="R92" s="63">
        <v>0</v>
      </c>
      <c r="S92" s="64"/>
      <c r="T92" s="65"/>
      <c r="U92" s="66">
        <f>U93</f>
        <v>5803.4</v>
      </c>
      <c r="V92" s="67">
        <v>0</v>
      </c>
      <c r="W92" s="67">
        <f t="shared" si="6"/>
        <v>55.365916484606799</v>
      </c>
      <c r="X92" s="67">
        <v>0</v>
      </c>
    </row>
    <row r="93" spans="1:24" ht="44.25" customHeight="1" x14ac:dyDescent="0.3">
      <c r="A93" s="20"/>
      <c r="B93" s="42">
        <v>600</v>
      </c>
      <c r="C93" s="42"/>
      <c r="D93" s="42"/>
      <c r="E93" s="42"/>
      <c r="F93" s="42"/>
      <c r="G93" s="42"/>
      <c r="H93" s="42"/>
      <c r="I93" s="42"/>
      <c r="J93" s="58" t="s">
        <v>29</v>
      </c>
      <c r="K93" s="59">
        <v>939</v>
      </c>
      <c r="L93" s="60">
        <v>8</v>
      </c>
      <c r="M93" s="60">
        <v>4</v>
      </c>
      <c r="N93" s="61" t="s">
        <v>15</v>
      </c>
      <c r="O93" s="62">
        <v>600</v>
      </c>
      <c r="P93" s="52">
        <v>484.8</v>
      </c>
      <c r="Q93" s="63">
        <f>Q94</f>
        <v>10481.9</v>
      </c>
      <c r="R93" s="63">
        <v>0</v>
      </c>
      <c r="S93" s="64"/>
      <c r="T93" s="65"/>
      <c r="U93" s="66">
        <f>U94</f>
        <v>5803.4</v>
      </c>
      <c r="V93" s="67">
        <v>0</v>
      </c>
      <c r="W93" s="67">
        <f t="shared" si="6"/>
        <v>55.365916484606799</v>
      </c>
      <c r="X93" s="67">
        <v>0</v>
      </c>
    </row>
    <row r="94" spans="1:24" ht="21.75" customHeight="1" x14ac:dyDescent="0.3">
      <c r="A94" s="20"/>
      <c r="B94" s="42">
        <v>610</v>
      </c>
      <c r="C94" s="42"/>
      <c r="D94" s="42"/>
      <c r="E94" s="42"/>
      <c r="F94" s="42"/>
      <c r="G94" s="42"/>
      <c r="H94" s="42"/>
      <c r="I94" s="42"/>
      <c r="J94" s="68" t="s">
        <v>30</v>
      </c>
      <c r="K94" s="59">
        <v>939</v>
      </c>
      <c r="L94" s="60">
        <v>8</v>
      </c>
      <c r="M94" s="60">
        <v>4</v>
      </c>
      <c r="N94" s="61" t="s">
        <v>15</v>
      </c>
      <c r="O94" s="62">
        <v>610</v>
      </c>
      <c r="P94" s="52">
        <v>484.8</v>
      </c>
      <c r="Q94" s="63">
        <f>[1]Новый_3!$P$88-155.6</f>
        <v>10481.9</v>
      </c>
      <c r="R94" s="63">
        <v>0</v>
      </c>
      <c r="S94" s="64"/>
      <c r="T94" s="65"/>
      <c r="U94" s="66">
        <v>5803.4</v>
      </c>
      <c r="V94" s="67">
        <v>0</v>
      </c>
      <c r="W94" s="67">
        <f t="shared" si="6"/>
        <v>55.365916484606799</v>
      </c>
      <c r="X94" s="67">
        <v>0</v>
      </c>
    </row>
    <row r="95" spans="1:24" ht="24.75" customHeight="1" x14ac:dyDescent="0.3">
      <c r="A95" s="20"/>
      <c r="B95" s="42">
        <v>1000</v>
      </c>
      <c r="C95" s="42"/>
      <c r="D95" s="42"/>
      <c r="E95" s="42"/>
      <c r="F95" s="42"/>
      <c r="G95" s="42"/>
      <c r="H95" s="42"/>
      <c r="I95" s="42"/>
      <c r="J95" s="88" t="s">
        <v>50</v>
      </c>
      <c r="K95" s="48">
        <v>939</v>
      </c>
      <c r="L95" s="49">
        <v>10</v>
      </c>
      <c r="M95" s="49"/>
      <c r="N95" s="50"/>
      <c r="O95" s="51"/>
      <c r="P95" s="89">
        <v>350</v>
      </c>
      <c r="Q95" s="53">
        <f>Q96</f>
        <v>350</v>
      </c>
      <c r="R95" s="53">
        <v>0</v>
      </c>
      <c r="S95" s="54"/>
      <c r="T95" s="55"/>
      <c r="U95" s="56">
        <f>U96</f>
        <v>81</v>
      </c>
      <c r="V95" s="57">
        <v>0</v>
      </c>
      <c r="W95" s="57">
        <f t="shared" si="6"/>
        <v>23.142857142857142</v>
      </c>
      <c r="X95" s="57">
        <v>0</v>
      </c>
    </row>
    <row r="96" spans="1:24" ht="18.75" x14ac:dyDescent="0.3">
      <c r="A96" s="20"/>
      <c r="B96" s="42">
        <v>1001</v>
      </c>
      <c r="C96" s="42"/>
      <c r="D96" s="42"/>
      <c r="E96" s="42"/>
      <c r="F96" s="42"/>
      <c r="G96" s="42"/>
      <c r="H96" s="42"/>
      <c r="I96" s="42"/>
      <c r="J96" s="68" t="s">
        <v>51</v>
      </c>
      <c r="K96" s="59">
        <v>939</v>
      </c>
      <c r="L96" s="60">
        <v>10</v>
      </c>
      <c r="M96" s="60">
        <v>1</v>
      </c>
      <c r="N96" s="61"/>
      <c r="O96" s="62"/>
      <c r="P96" s="52">
        <v>350</v>
      </c>
      <c r="Q96" s="63">
        <f>Q97</f>
        <v>350</v>
      </c>
      <c r="R96" s="63">
        <v>0</v>
      </c>
      <c r="S96" s="64"/>
      <c r="T96" s="65"/>
      <c r="U96" s="66">
        <f>U97</f>
        <v>81</v>
      </c>
      <c r="V96" s="67">
        <v>0</v>
      </c>
      <c r="W96" s="67">
        <f t="shared" si="6"/>
        <v>23.142857142857142</v>
      </c>
      <c r="X96" s="67">
        <v>0</v>
      </c>
    </row>
    <row r="97" spans="1:24" ht="20.25" customHeight="1" x14ac:dyDescent="0.3">
      <c r="A97" s="20"/>
      <c r="B97" s="42" t="s">
        <v>15</v>
      </c>
      <c r="C97" s="42"/>
      <c r="D97" s="42"/>
      <c r="E97" s="42"/>
      <c r="F97" s="42"/>
      <c r="G97" s="42"/>
      <c r="H97" s="42"/>
      <c r="I97" s="42"/>
      <c r="J97" s="58" t="s">
        <v>16</v>
      </c>
      <c r="K97" s="59">
        <v>939</v>
      </c>
      <c r="L97" s="60">
        <v>10</v>
      </c>
      <c r="M97" s="60">
        <v>1</v>
      </c>
      <c r="N97" s="61" t="s">
        <v>15</v>
      </c>
      <c r="O97" s="62"/>
      <c r="P97" s="52">
        <v>350</v>
      </c>
      <c r="Q97" s="63">
        <f>Q98</f>
        <v>350</v>
      </c>
      <c r="R97" s="63">
        <v>0</v>
      </c>
      <c r="S97" s="64"/>
      <c r="T97" s="65"/>
      <c r="U97" s="66">
        <f>U98</f>
        <v>81</v>
      </c>
      <c r="V97" s="67">
        <v>0</v>
      </c>
      <c r="W97" s="67">
        <f t="shared" si="6"/>
        <v>23.142857142857142</v>
      </c>
      <c r="X97" s="67">
        <v>0</v>
      </c>
    </row>
    <row r="98" spans="1:24" ht="22.5" customHeight="1" x14ac:dyDescent="0.3">
      <c r="A98" s="20"/>
      <c r="B98" s="42">
        <v>300</v>
      </c>
      <c r="C98" s="42"/>
      <c r="D98" s="42"/>
      <c r="E98" s="42"/>
      <c r="F98" s="42"/>
      <c r="G98" s="42"/>
      <c r="H98" s="42"/>
      <c r="I98" s="42"/>
      <c r="J98" s="68" t="s">
        <v>52</v>
      </c>
      <c r="K98" s="59">
        <v>939</v>
      </c>
      <c r="L98" s="60">
        <v>10</v>
      </c>
      <c r="M98" s="60">
        <v>1</v>
      </c>
      <c r="N98" s="61" t="s">
        <v>15</v>
      </c>
      <c r="O98" s="62">
        <v>300</v>
      </c>
      <c r="P98" s="52">
        <v>350</v>
      </c>
      <c r="Q98" s="63">
        <f>Q99</f>
        <v>350</v>
      </c>
      <c r="R98" s="63">
        <v>0</v>
      </c>
      <c r="S98" s="64"/>
      <c r="T98" s="65"/>
      <c r="U98" s="66">
        <f>U99</f>
        <v>81</v>
      </c>
      <c r="V98" s="67">
        <v>0</v>
      </c>
      <c r="W98" s="67">
        <f t="shared" si="6"/>
        <v>23.142857142857142</v>
      </c>
      <c r="X98" s="67">
        <v>0</v>
      </c>
    </row>
    <row r="99" spans="1:24" ht="37.5" x14ac:dyDescent="0.3">
      <c r="A99" s="20"/>
      <c r="B99" s="42">
        <v>320</v>
      </c>
      <c r="C99" s="42"/>
      <c r="D99" s="42"/>
      <c r="E99" s="42"/>
      <c r="F99" s="42"/>
      <c r="G99" s="42"/>
      <c r="H99" s="42"/>
      <c r="I99" s="42"/>
      <c r="J99" s="58" t="s">
        <v>53</v>
      </c>
      <c r="K99" s="59">
        <v>939</v>
      </c>
      <c r="L99" s="60">
        <v>10</v>
      </c>
      <c r="M99" s="60">
        <v>1</v>
      </c>
      <c r="N99" s="61" t="s">
        <v>15</v>
      </c>
      <c r="O99" s="62">
        <v>320</v>
      </c>
      <c r="P99" s="52">
        <v>350</v>
      </c>
      <c r="Q99" s="63">
        <v>350</v>
      </c>
      <c r="R99" s="63">
        <v>0</v>
      </c>
      <c r="S99" s="64"/>
      <c r="T99" s="65"/>
      <c r="U99" s="66">
        <v>81</v>
      </c>
      <c r="V99" s="67">
        <v>0</v>
      </c>
      <c r="W99" s="67">
        <f t="shared" si="6"/>
        <v>23.142857142857142</v>
      </c>
      <c r="X99" s="67">
        <v>0</v>
      </c>
    </row>
    <row r="100" spans="1:24" ht="18.75" hidden="1" x14ac:dyDescent="0.3">
      <c r="A100" s="20"/>
      <c r="B100" s="42">
        <v>1100</v>
      </c>
      <c r="C100" s="42"/>
      <c r="D100" s="42"/>
      <c r="E100" s="42"/>
      <c r="F100" s="42"/>
      <c r="G100" s="42"/>
      <c r="H100" s="42"/>
      <c r="I100" s="42"/>
      <c r="J100" s="68" t="s">
        <v>54</v>
      </c>
      <c r="K100" s="59">
        <v>939</v>
      </c>
      <c r="L100" s="60">
        <v>11</v>
      </c>
      <c r="M100" s="60"/>
      <c r="N100" s="61"/>
      <c r="O100" s="62"/>
      <c r="P100" s="52">
        <v>148</v>
      </c>
      <c r="Q100" s="63">
        <f>Q101</f>
        <v>0</v>
      </c>
      <c r="R100" s="63">
        <v>0</v>
      </c>
      <c r="S100" s="64"/>
      <c r="T100" s="65"/>
      <c r="U100" s="66"/>
      <c r="V100" s="67"/>
      <c r="W100" s="67" t="e">
        <f t="shared" si="6"/>
        <v>#DIV/0!</v>
      </c>
      <c r="X100" s="67" t="e">
        <f t="shared" si="7"/>
        <v>#DIV/0!</v>
      </c>
    </row>
    <row r="101" spans="1:24" ht="18.75" hidden="1" x14ac:dyDescent="0.3">
      <c r="A101" s="20"/>
      <c r="B101" s="42">
        <v>1101</v>
      </c>
      <c r="C101" s="42"/>
      <c r="D101" s="42"/>
      <c r="E101" s="42"/>
      <c r="F101" s="42"/>
      <c r="G101" s="42"/>
      <c r="H101" s="42"/>
      <c r="I101" s="42"/>
      <c r="J101" s="58" t="s">
        <v>55</v>
      </c>
      <c r="K101" s="59">
        <v>939</v>
      </c>
      <c r="L101" s="60">
        <v>11</v>
      </c>
      <c r="M101" s="60">
        <v>1</v>
      </c>
      <c r="N101" s="61"/>
      <c r="O101" s="62"/>
      <c r="P101" s="52">
        <v>148</v>
      </c>
      <c r="Q101" s="63">
        <f>Q102</f>
        <v>0</v>
      </c>
      <c r="R101" s="63">
        <v>0</v>
      </c>
      <c r="S101" s="64"/>
      <c r="T101" s="65"/>
      <c r="U101" s="66"/>
      <c r="V101" s="67"/>
      <c r="W101" s="67" t="e">
        <f t="shared" si="6"/>
        <v>#DIV/0!</v>
      </c>
      <c r="X101" s="67" t="e">
        <f t="shared" si="7"/>
        <v>#DIV/0!</v>
      </c>
    </row>
    <row r="102" spans="1:24" ht="15" hidden="1" customHeight="1" x14ac:dyDescent="0.3">
      <c r="A102" s="20"/>
      <c r="B102" s="42" t="s">
        <v>15</v>
      </c>
      <c r="C102" s="42"/>
      <c r="D102" s="42"/>
      <c r="E102" s="42"/>
      <c r="F102" s="42"/>
      <c r="G102" s="42"/>
      <c r="H102" s="42"/>
      <c r="I102" s="42"/>
      <c r="J102" s="68" t="s">
        <v>16</v>
      </c>
      <c r="K102" s="59">
        <v>939</v>
      </c>
      <c r="L102" s="60">
        <v>11</v>
      </c>
      <c r="M102" s="60">
        <v>1</v>
      </c>
      <c r="N102" s="61" t="s">
        <v>15</v>
      </c>
      <c r="O102" s="62"/>
      <c r="P102" s="52">
        <v>148</v>
      </c>
      <c r="Q102" s="63">
        <f>Q103</f>
        <v>0</v>
      </c>
      <c r="R102" s="63">
        <v>0</v>
      </c>
      <c r="S102" s="64"/>
      <c r="T102" s="65"/>
      <c r="U102" s="66"/>
      <c r="V102" s="67"/>
      <c r="W102" s="67" t="e">
        <f t="shared" si="6"/>
        <v>#DIV/0!</v>
      </c>
      <c r="X102" s="67" t="e">
        <f t="shared" si="7"/>
        <v>#DIV/0!</v>
      </c>
    </row>
    <row r="103" spans="1:24" ht="56.25" hidden="1" x14ac:dyDescent="0.3">
      <c r="A103" s="20"/>
      <c r="B103" s="42">
        <v>600</v>
      </c>
      <c r="C103" s="42"/>
      <c r="D103" s="42"/>
      <c r="E103" s="42"/>
      <c r="F103" s="42"/>
      <c r="G103" s="42"/>
      <c r="H103" s="42"/>
      <c r="I103" s="42"/>
      <c r="J103" s="58" t="s">
        <v>29</v>
      </c>
      <c r="K103" s="59">
        <v>939</v>
      </c>
      <c r="L103" s="60">
        <v>11</v>
      </c>
      <c r="M103" s="60">
        <v>1</v>
      </c>
      <c r="N103" s="61" t="s">
        <v>15</v>
      </c>
      <c r="O103" s="62">
        <v>600</v>
      </c>
      <c r="P103" s="52">
        <v>148</v>
      </c>
      <c r="Q103" s="63">
        <f>Q104</f>
        <v>0</v>
      </c>
      <c r="R103" s="63">
        <v>0</v>
      </c>
      <c r="S103" s="64"/>
      <c r="T103" s="65"/>
      <c r="U103" s="66"/>
      <c r="V103" s="67"/>
      <c r="W103" s="67" t="e">
        <f t="shared" si="6"/>
        <v>#DIV/0!</v>
      </c>
      <c r="X103" s="67" t="e">
        <f t="shared" si="7"/>
        <v>#DIV/0!</v>
      </c>
    </row>
    <row r="104" spans="1:24" ht="18.75" hidden="1" x14ac:dyDescent="0.3">
      <c r="A104" s="20"/>
      <c r="B104" s="42">
        <v>610</v>
      </c>
      <c r="C104" s="42"/>
      <c r="D104" s="42"/>
      <c r="E104" s="42"/>
      <c r="F104" s="42"/>
      <c r="G104" s="42"/>
      <c r="H104" s="42"/>
      <c r="I104" s="42"/>
      <c r="J104" s="68" t="s">
        <v>30</v>
      </c>
      <c r="K104" s="59">
        <v>939</v>
      </c>
      <c r="L104" s="60">
        <v>11</v>
      </c>
      <c r="M104" s="60">
        <v>1</v>
      </c>
      <c r="N104" s="61" t="s">
        <v>15</v>
      </c>
      <c r="O104" s="62">
        <v>610</v>
      </c>
      <c r="P104" s="52">
        <v>148</v>
      </c>
      <c r="Q104" s="63">
        <v>0</v>
      </c>
      <c r="R104" s="63">
        <v>0</v>
      </c>
      <c r="S104" s="64"/>
      <c r="T104" s="65"/>
      <c r="U104" s="66"/>
      <c r="V104" s="67"/>
      <c r="W104" s="67" t="e">
        <f t="shared" si="6"/>
        <v>#DIV/0!</v>
      </c>
      <c r="X104" s="67" t="e">
        <f t="shared" si="7"/>
        <v>#DIV/0!</v>
      </c>
    </row>
    <row r="105" spans="1:24" ht="18.75" x14ac:dyDescent="0.3">
      <c r="A105" s="1"/>
      <c r="B105" s="21"/>
      <c r="C105" s="22"/>
      <c r="D105" s="23"/>
      <c r="E105" s="23"/>
      <c r="F105" s="23"/>
      <c r="G105" s="22"/>
      <c r="H105" s="21"/>
      <c r="I105" s="22"/>
      <c r="J105" s="80" t="s">
        <v>56</v>
      </c>
      <c r="K105" s="81"/>
      <c r="L105" s="81"/>
      <c r="M105" s="81"/>
      <c r="N105" s="82"/>
      <c r="O105" s="83"/>
      <c r="P105" s="84"/>
      <c r="Q105" s="85">
        <f>Q95+Q90+Q86+Q68+Q60+Q54+Q42+Q11</f>
        <v>193194.59999999998</v>
      </c>
      <c r="R105" s="86">
        <f>R11+R42+R47+R60+R68+R80+R90+R95+R100</f>
        <v>7273.1</v>
      </c>
      <c r="S105" s="87"/>
      <c r="T105" s="87"/>
      <c r="U105" s="56">
        <f>U95+U90+U85+U68+U60+U54+U42+U11</f>
        <v>77690.899999999994</v>
      </c>
      <c r="V105" s="57">
        <f>V19</f>
        <v>592.70000000000005</v>
      </c>
      <c r="W105" s="57">
        <f t="shared" si="6"/>
        <v>40.213805147762926</v>
      </c>
      <c r="X105" s="57">
        <f>V105*100/R105</f>
        <v>8.1492073531231526</v>
      </c>
    </row>
    <row r="106" spans="1:24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2"/>
      <c r="P106" s="1"/>
      <c r="Q106" s="1"/>
      <c r="R106" s="1"/>
      <c r="S106" s="1"/>
      <c r="T106" s="1"/>
      <c r="U106" s="1"/>
    </row>
  </sheetData>
  <mergeCells count="176">
    <mergeCell ref="U7:V7"/>
    <mergeCell ref="W7:X7"/>
    <mergeCell ref="J5:X5"/>
    <mergeCell ref="J1:X1"/>
    <mergeCell ref="J2:X2"/>
    <mergeCell ref="J3:X3"/>
    <mergeCell ref="J4:X4"/>
    <mergeCell ref="B104:I104"/>
    <mergeCell ref="S104:T104"/>
    <mergeCell ref="B97:I97"/>
    <mergeCell ref="S97:T97"/>
    <mergeCell ref="B98:I98"/>
    <mergeCell ref="S98:T98"/>
    <mergeCell ref="B99:I99"/>
    <mergeCell ref="S99:T99"/>
    <mergeCell ref="B100:I100"/>
    <mergeCell ref="S100:T100"/>
    <mergeCell ref="B101:I101"/>
    <mergeCell ref="S101:T101"/>
    <mergeCell ref="B94:I94"/>
    <mergeCell ref="S94:T94"/>
    <mergeCell ref="B95:I95"/>
    <mergeCell ref="S95:T95"/>
    <mergeCell ref="B96:I96"/>
    <mergeCell ref="B102:I102"/>
    <mergeCell ref="S102:T102"/>
    <mergeCell ref="B103:I103"/>
    <mergeCell ref="S103:T103"/>
    <mergeCell ref="B84:I84"/>
    <mergeCell ref="S84:T84"/>
    <mergeCell ref="B90:I90"/>
    <mergeCell ref="S90:T90"/>
    <mergeCell ref="B91:I91"/>
    <mergeCell ref="S91:T91"/>
    <mergeCell ref="B92:I92"/>
    <mergeCell ref="S92:T92"/>
    <mergeCell ref="B93:I93"/>
    <mergeCell ref="S93:T93"/>
    <mergeCell ref="B80:I80"/>
    <mergeCell ref="S80:T80"/>
    <mergeCell ref="B81:I81"/>
    <mergeCell ref="S81:T81"/>
    <mergeCell ref="B82:I82"/>
    <mergeCell ref="S82:T82"/>
    <mergeCell ref="B83:I83"/>
    <mergeCell ref="S83:T83"/>
    <mergeCell ref="S96:T96"/>
    <mergeCell ref="B75:I75"/>
    <mergeCell ref="S75:T75"/>
    <mergeCell ref="B76:I76"/>
    <mergeCell ref="S76:T76"/>
    <mergeCell ref="B77:I77"/>
    <mergeCell ref="S77:T77"/>
    <mergeCell ref="B78:I78"/>
    <mergeCell ref="S78:T78"/>
    <mergeCell ref="B79:I79"/>
    <mergeCell ref="S79:T79"/>
    <mergeCell ref="B68:I68"/>
    <mergeCell ref="S68:T68"/>
    <mergeCell ref="B69:I69"/>
    <mergeCell ref="S69:T69"/>
    <mergeCell ref="B70:I70"/>
    <mergeCell ref="S70:T70"/>
    <mergeCell ref="B73:I73"/>
    <mergeCell ref="S73:T73"/>
    <mergeCell ref="B74:I74"/>
    <mergeCell ref="S74:T74"/>
    <mergeCell ref="B63:I63"/>
    <mergeCell ref="S63:T63"/>
    <mergeCell ref="B64:I64"/>
    <mergeCell ref="S64:T64"/>
    <mergeCell ref="B65:I65"/>
    <mergeCell ref="S65:T65"/>
    <mergeCell ref="B66:I66"/>
    <mergeCell ref="S66:T66"/>
    <mergeCell ref="B67:I67"/>
    <mergeCell ref="S67:T67"/>
    <mergeCell ref="B53:I53"/>
    <mergeCell ref="S53:T53"/>
    <mergeCell ref="B58:I58"/>
    <mergeCell ref="S58:T58"/>
    <mergeCell ref="B60:I60"/>
    <mergeCell ref="S60:T60"/>
    <mergeCell ref="B61:I61"/>
    <mergeCell ref="S61:T61"/>
    <mergeCell ref="B62:I62"/>
    <mergeCell ref="S62:T62"/>
    <mergeCell ref="B48:I48"/>
    <mergeCell ref="S48:T48"/>
    <mergeCell ref="B49:I49"/>
    <mergeCell ref="S49:T49"/>
    <mergeCell ref="B50:I50"/>
    <mergeCell ref="S50:T50"/>
    <mergeCell ref="B51:I51"/>
    <mergeCell ref="S51:T51"/>
    <mergeCell ref="B52:I52"/>
    <mergeCell ref="S52:T52"/>
    <mergeCell ref="B43:I43"/>
    <mergeCell ref="S43:T43"/>
    <mergeCell ref="B44:I44"/>
    <mergeCell ref="S44:T44"/>
    <mergeCell ref="B45:I45"/>
    <mergeCell ref="S45:T45"/>
    <mergeCell ref="B46:I46"/>
    <mergeCell ref="S46:T46"/>
    <mergeCell ref="B47:I47"/>
    <mergeCell ref="S47:T47"/>
    <mergeCell ref="B38:I38"/>
    <mergeCell ref="S38:T38"/>
    <mergeCell ref="B39:I39"/>
    <mergeCell ref="S39:T39"/>
    <mergeCell ref="B40:I40"/>
    <mergeCell ref="S40:T40"/>
    <mergeCell ref="B41:I41"/>
    <mergeCell ref="S41:T41"/>
    <mergeCell ref="B42:I42"/>
    <mergeCell ref="S42:T42"/>
    <mergeCell ref="B32:I32"/>
    <mergeCell ref="S32:T32"/>
    <mergeCell ref="B33:I33"/>
    <mergeCell ref="S33:T33"/>
    <mergeCell ref="B34:I34"/>
    <mergeCell ref="S34:T34"/>
    <mergeCell ref="B35:I35"/>
    <mergeCell ref="S35:T35"/>
    <mergeCell ref="B37:I37"/>
    <mergeCell ref="S37:T37"/>
    <mergeCell ref="B27:I27"/>
    <mergeCell ref="S27:T27"/>
    <mergeCell ref="B28:I28"/>
    <mergeCell ref="S28:T28"/>
    <mergeCell ref="B29:I29"/>
    <mergeCell ref="S29:T29"/>
    <mergeCell ref="B30:I30"/>
    <mergeCell ref="S30:T30"/>
    <mergeCell ref="B31:I31"/>
    <mergeCell ref="S31:T31"/>
    <mergeCell ref="B22:I22"/>
    <mergeCell ref="S22:T22"/>
    <mergeCell ref="B23:I23"/>
    <mergeCell ref="S23:T23"/>
    <mergeCell ref="B24:I24"/>
    <mergeCell ref="S24:T24"/>
    <mergeCell ref="B25:I25"/>
    <mergeCell ref="S25:T25"/>
    <mergeCell ref="B26:I26"/>
    <mergeCell ref="S26:T26"/>
    <mergeCell ref="B17:I17"/>
    <mergeCell ref="S17:T17"/>
    <mergeCell ref="B18:I18"/>
    <mergeCell ref="S18:T18"/>
    <mergeCell ref="B19:I19"/>
    <mergeCell ref="S19:T19"/>
    <mergeCell ref="B20:I20"/>
    <mergeCell ref="S20:T20"/>
    <mergeCell ref="B21:I21"/>
    <mergeCell ref="S21:T21"/>
    <mergeCell ref="B12:I12"/>
    <mergeCell ref="S12:T12"/>
    <mergeCell ref="B13:I13"/>
    <mergeCell ref="S13:T13"/>
    <mergeCell ref="B14:I14"/>
    <mergeCell ref="S14:T14"/>
    <mergeCell ref="B15:I15"/>
    <mergeCell ref="S15:T15"/>
    <mergeCell ref="B16:I16"/>
    <mergeCell ref="S16:T16"/>
    <mergeCell ref="I7:I8"/>
    <mergeCell ref="J7:J8"/>
    <mergeCell ref="K7:K8"/>
    <mergeCell ref="L7:O7"/>
    <mergeCell ref="Q7:R7"/>
    <mergeCell ref="B10:I10"/>
    <mergeCell ref="S10:T10"/>
    <mergeCell ref="B11:I11"/>
    <mergeCell ref="S11:T11"/>
  </mergeCells>
  <pageMargins left="0.59027777777777801" right="0.39374999999999999" top="0.59097222222222201" bottom="0.59027777777777801" header="0.27569444444444402" footer="0.51180555555555496"/>
  <pageSetup paperSize="9" scale="47" firstPageNumber="0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Новый_1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Гурина</dc:creator>
  <dc:description/>
  <cp:lastModifiedBy>Киселева Марина Анатольевна</cp:lastModifiedBy>
  <cp:revision>2</cp:revision>
  <cp:lastPrinted>2022-07-20T12:41:46Z</cp:lastPrinted>
  <dcterms:created xsi:type="dcterms:W3CDTF">2019-09-12T04:59:54Z</dcterms:created>
  <dcterms:modified xsi:type="dcterms:W3CDTF">2022-07-20T12:43:04Z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